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port\Documents Saved on Harddrive\October Price Lists\"/>
    </mc:Choice>
  </mc:AlternateContent>
  <xr:revisionPtr revIDLastSave="0" documentId="13_ncr:1_{C3CF6429-296D-4B21-836E-42C32D08773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ommercial Products " sheetId="4" r:id="rId1"/>
    <sheet name=" EDU Products" sheetId="2" r:id="rId2"/>
    <sheet name="Direct Services" sheetId="5" r:id="rId3"/>
    <sheet name="3rd Party Products" sheetId="6" r:id="rId4"/>
  </sheets>
  <definedNames>
    <definedName name="_xlnm._FilterDatabase" localSheetId="1" hidden="1">' EDU Products'!$A$7:$I$33</definedName>
    <definedName name="_xlnm._FilterDatabase" localSheetId="0" hidden="1">'Commercial Products '!$A$1:$J$609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8" i="4" l="1"/>
  <c r="G287" i="4"/>
  <c r="G286" i="4"/>
  <c r="G285" i="4"/>
  <c r="G282" i="4"/>
  <c r="G281" i="4"/>
  <c r="G42" i="4"/>
  <c r="G41" i="4"/>
  <c r="G40" i="4"/>
  <c r="G39" i="4"/>
  <c r="G38" i="4"/>
  <c r="G500" i="4"/>
  <c r="J501" i="4"/>
  <c r="G431" i="4"/>
  <c r="G430" i="4"/>
  <c r="G428" i="4"/>
  <c r="G427" i="4"/>
  <c r="G426" i="4"/>
  <c r="G413" i="4"/>
  <c r="G412" i="4"/>
  <c r="G411" i="4"/>
  <c r="G410" i="4"/>
  <c r="G409" i="4"/>
  <c r="G408" i="4"/>
  <c r="G407" i="4"/>
  <c r="G406" i="4"/>
  <c r="G405" i="4"/>
  <c r="G404" i="4"/>
  <c r="G403" i="4"/>
  <c r="G402" i="4"/>
  <c r="G401" i="4"/>
  <c r="G400" i="4"/>
  <c r="G399" i="4"/>
  <c r="G432" i="4"/>
  <c r="G433" i="4"/>
  <c r="G434" i="4"/>
  <c r="G435" i="4"/>
  <c r="G498" i="4"/>
  <c r="G36" i="4"/>
  <c r="G37" i="4"/>
  <c r="G275" i="4"/>
  <c r="G276" i="4"/>
  <c r="G277" i="4"/>
  <c r="G278" i="4"/>
  <c r="G279" i="4"/>
  <c r="G280" i="4"/>
  <c r="G284" i="4"/>
  <c r="G283" i="4"/>
  <c r="G29" i="4"/>
  <c r="G23" i="4"/>
  <c r="G24" i="4"/>
  <c r="G25" i="4"/>
  <c r="G26" i="4"/>
  <c r="G27" i="4"/>
  <c r="G28" i="4"/>
  <c r="G30" i="4"/>
  <c r="G31" i="4"/>
  <c r="G32" i="4"/>
  <c r="G33" i="4"/>
  <c r="G34" i="4"/>
  <c r="G35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8" i="4"/>
  <c r="G59" i="4"/>
  <c r="G75" i="4"/>
  <c r="G57" i="4"/>
  <c r="G60" i="4"/>
  <c r="G78" i="4"/>
  <c r="G61" i="4"/>
  <c r="G70" i="4"/>
  <c r="G62" i="4"/>
  <c r="G76" i="4"/>
  <c r="G63" i="4"/>
  <c r="G64" i="4"/>
  <c r="G77" i="4"/>
  <c r="G65" i="4"/>
  <c r="G66" i="4"/>
  <c r="G67" i="4"/>
  <c r="G85" i="4"/>
  <c r="G87" i="4"/>
  <c r="G89" i="4"/>
  <c r="G68" i="4"/>
  <c r="G69" i="4"/>
  <c r="G95" i="4"/>
  <c r="G98" i="4"/>
  <c r="G71" i="4"/>
  <c r="G72" i="4"/>
  <c r="G73" i="4"/>
  <c r="G74" i="4"/>
  <c r="G102" i="4"/>
  <c r="G103" i="4"/>
  <c r="G105" i="4"/>
  <c r="G80" i="4"/>
  <c r="G79" i="4"/>
  <c r="G311" i="4"/>
  <c r="G86" i="4"/>
  <c r="G309" i="4"/>
  <c r="G88" i="4"/>
  <c r="G81" i="4"/>
  <c r="G92" i="4"/>
  <c r="G93" i="4"/>
  <c r="G94" i="4"/>
  <c r="G82" i="4"/>
  <c r="G96" i="4"/>
  <c r="G97" i="4"/>
  <c r="G83" i="4"/>
  <c r="G99" i="4"/>
  <c r="G100" i="4"/>
  <c r="G101" i="4"/>
  <c r="G84" i="4"/>
  <c r="G90" i="4"/>
  <c r="G104" i="4"/>
  <c r="G91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9" i="4"/>
  <c r="G201" i="4"/>
  <c r="G202" i="4"/>
  <c r="G204" i="4"/>
  <c r="G205" i="4"/>
  <c r="G197" i="4"/>
  <c r="G198" i="4"/>
  <c r="G206" i="4"/>
  <c r="G207" i="4"/>
  <c r="G208" i="4"/>
  <c r="G200" i="4"/>
  <c r="G209" i="4"/>
  <c r="G210" i="4"/>
  <c r="G203" i="4"/>
  <c r="G244" i="4"/>
  <c r="G246" i="4"/>
  <c r="G248" i="4"/>
  <c r="G250" i="4"/>
  <c r="G299" i="4"/>
  <c r="G305" i="4"/>
  <c r="G307" i="4"/>
  <c r="G211" i="4"/>
  <c r="G212" i="4"/>
  <c r="G213" i="4"/>
  <c r="G214" i="4"/>
  <c r="G215" i="4"/>
  <c r="G216" i="4"/>
  <c r="G217" i="4"/>
  <c r="G218" i="4"/>
  <c r="G219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20" i="4"/>
  <c r="G245" i="4"/>
  <c r="G221" i="4"/>
  <c r="G247" i="4"/>
  <c r="G222" i="4"/>
  <c r="G249" i="4"/>
  <c r="G223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89" i="4"/>
  <c r="G290" i="4"/>
  <c r="G291" i="4"/>
  <c r="G292" i="4"/>
  <c r="G298" i="4"/>
  <c r="G297" i="4"/>
  <c r="G300" i="4"/>
  <c r="G301" i="4"/>
  <c r="G302" i="4"/>
  <c r="G303" i="4"/>
  <c r="G304" i="4"/>
  <c r="G294" i="4"/>
  <c r="G306" i="4"/>
  <c r="G296" i="4"/>
  <c r="G308" i="4"/>
  <c r="G293" i="4"/>
  <c r="G310" i="4"/>
  <c r="G295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3" i="4"/>
  <c r="G494" i="4"/>
  <c r="G495" i="4"/>
  <c r="G496" i="4"/>
  <c r="G497" i="4"/>
  <c r="G499" i="4"/>
  <c r="G19" i="4"/>
  <c r="G20" i="4"/>
  <c r="G18" i="4"/>
  <c r="C3" i="6"/>
  <c r="C3" i="2"/>
  <c r="C3" i="5"/>
  <c r="G492" i="4" l="1"/>
  <c r="G21" i="5"/>
  <c r="G19" i="5"/>
  <c r="G18" i="5"/>
  <c r="G17" i="5"/>
  <c r="G16" i="5"/>
  <c r="G15" i="5"/>
  <c r="G14" i="5"/>
  <c r="G13" i="5"/>
  <c r="G12" i="5"/>
  <c r="G11" i="5"/>
  <c r="G10" i="5"/>
  <c r="G9" i="5"/>
  <c r="G8" i="5"/>
</calcChain>
</file>

<file path=xl/sharedStrings.xml><?xml version="1.0" encoding="utf-8"?>
<sst xmlns="http://schemas.openxmlformats.org/spreadsheetml/2006/main" count="2976" uniqueCount="1192">
  <si>
    <t>Manufacturer Name:</t>
  </si>
  <si>
    <t>Microsoft Corporation</t>
  </si>
  <si>
    <t>Document Name:</t>
  </si>
  <si>
    <t>Product and Services Schedule (PSS)</t>
  </si>
  <si>
    <t>Version Date:</t>
  </si>
  <si>
    <t>Document Location:</t>
  </si>
  <si>
    <t>NASPO ValuePoint website for Microsoft</t>
  </si>
  <si>
    <r>
      <t xml:space="preserve">***  </t>
    </r>
    <r>
      <rPr>
        <b/>
        <sz val="16"/>
        <color rgb="FFFF0000"/>
        <rFont val="Calibri"/>
        <family val="2"/>
        <scheme val="minor"/>
      </rPr>
      <t xml:space="preserve">COMMERCIAL </t>
    </r>
    <r>
      <rPr>
        <b/>
        <sz val="14"/>
        <color rgb="FFFF0000"/>
        <rFont val="Calibri"/>
        <family val="2"/>
        <scheme val="minor"/>
      </rPr>
      <t xml:space="preserve"> ***</t>
    </r>
  </si>
  <si>
    <t>Product Family</t>
  </si>
  <si>
    <t xml:space="preserve">Band </t>
  </si>
  <si>
    <t>SKU #</t>
  </si>
  <si>
    <t>Manufacturer</t>
  </si>
  <si>
    <t>Description</t>
  </si>
  <si>
    <t>Base List Price (MSRP)</t>
  </si>
  <si>
    <t>NASPO Price</t>
  </si>
  <si>
    <t>Minimum Discount</t>
  </si>
  <si>
    <t>Category</t>
  </si>
  <si>
    <t>Restrictions</t>
  </si>
  <si>
    <t xml:space="preserve">SURFACE Hub 2s </t>
  </si>
  <si>
    <t xml:space="preserve"> 2 &amp; 3</t>
  </si>
  <si>
    <t>NSG-00001</t>
  </si>
  <si>
    <t>Microsoft</t>
  </si>
  <si>
    <t>Surface Hub 2s Core i5/8 GB/128 GB  touch surface -  LCD 50"  commercial</t>
  </si>
  <si>
    <t>2M</t>
  </si>
  <si>
    <t>Not eligible for purchase by State of Vermont Participating Addendum 30131 participants</t>
  </si>
  <si>
    <t>LPN-00001</t>
  </si>
  <si>
    <t>Surface Hub 2 Pen</t>
  </si>
  <si>
    <t>LPL-00001</t>
  </si>
  <si>
    <t>Surface Hub 2 Camera (web camera) color</t>
  </si>
  <si>
    <t>2IN-00001</t>
  </si>
  <si>
    <t>Srfc Hub 2 Smart Camera Surface Hub Camera EN/XD/XX US/Canada/Mexico Hdwr Commer</t>
  </si>
  <si>
    <t xml:space="preserve">2M               </t>
  </si>
  <si>
    <t>HW3-00001</t>
  </si>
  <si>
    <t>SH Keyboard English US Hdwr Commercial Standalone - Surface HUB</t>
  </si>
  <si>
    <t>HV9-00020</t>
  </si>
  <si>
    <t>Stylus EN/XD US/Canada Hdwr Commercial  Surface HUB</t>
  </si>
  <si>
    <t>QSK-00001</t>
  </si>
  <si>
    <t>Srfc Hub2 Fingerprint Reader ca EN/XD/XX Hdwr Commercial Platinum</t>
  </si>
  <si>
    <t>QDT-00033</t>
  </si>
  <si>
    <t xml:space="preserve">Surface Hub 2S 2YR on 1YR Mfg Warranty  EHS  for 3yr warranty </t>
  </si>
  <si>
    <t>QDU-00033</t>
  </si>
  <si>
    <t xml:space="preserve">Surface Hub 2S 1YR on 1YR Mfg Warranty EHS  for 2yr warranty </t>
  </si>
  <si>
    <t>I81-00016</t>
  </si>
  <si>
    <t>Microsoft EHS Surface  Hub 2S 50" US 5Y from Purchase  warranty</t>
  </si>
  <si>
    <t>I81-00034</t>
  </si>
  <si>
    <t>MS Extended Hardware Service Srfc Hub 2S 85" US 5Y from Purchase</t>
  </si>
  <si>
    <t>QDT-00070</t>
  </si>
  <si>
    <t>MS Extended Hardware Service Srfc Hub 2S 85" US 3Y from Purchase</t>
  </si>
  <si>
    <t>QDU-00060</t>
  </si>
  <si>
    <t>MS Extended Hardware Service Srfc Hub 2S 85" US 2Y from Purchase</t>
  </si>
  <si>
    <t xml:space="preserve">SURFACE Duo 2  </t>
  </si>
  <si>
    <t>IPJ-00001</t>
  </si>
  <si>
    <t>Duo 2 Bumper   Commercial Glacier</t>
  </si>
  <si>
    <t>IPJ-00007</t>
  </si>
  <si>
    <t>Duo 2 Bumper   Commercial Obsidian</t>
  </si>
  <si>
    <t xml:space="preserve">SURFACE Duo      </t>
  </si>
  <si>
    <t>1IR-00001</t>
  </si>
  <si>
    <t xml:space="preserve">Microsoft Surface Duo Bumper (Glacier) Commercial </t>
  </si>
  <si>
    <t>1IR-00004</t>
  </si>
  <si>
    <t xml:space="preserve">Microsoft Surface Duo Bumper (Graphite) Commercial </t>
  </si>
  <si>
    <t>LLT-00001</t>
  </si>
  <si>
    <t>Surface Duo USB-C Power Adapter Commercial</t>
  </si>
  <si>
    <t>SURFACE STUDIO 2</t>
  </si>
  <si>
    <t>SBG-00001</t>
  </si>
  <si>
    <t>Surface Studio 2 i7/32/1T CM Commercial</t>
  </si>
  <si>
    <t>W49-00009</t>
  </si>
  <si>
    <t>MS Extended Hardware Service Srfc Studio US 2Y from Purchase</t>
  </si>
  <si>
    <t>NRB-00029</t>
  </si>
  <si>
    <t>MS Extended Hardware Service Plus Srfc Studio US 2Y from Purchase</t>
  </si>
  <si>
    <t>A9W-00081</t>
  </si>
  <si>
    <t>MS Extended Hardware Service Srfc Studio US 3Y from Purchase</t>
  </si>
  <si>
    <t>W47-00007</t>
  </si>
  <si>
    <t>MS Complete for Business w/ADH Srfc Studio US 2Y from Purchase</t>
  </si>
  <si>
    <t>NRI-00029</t>
  </si>
  <si>
    <t>MS Extended Hardware Service Plus Srfc Studio US 3Y from Purchase</t>
  </si>
  <si>
    <t>VP3-00135</t>
  </si>
  <si>
    <t>MS Extended Hardware Service Srfc Studio US 4Y from Purchase</t>
  </si>
  <si>
    <t>NRQ-00029</t>
  </si>
  <si>
    <t>MS Extended Hardware Service Plus Srfc Studio US 4Y from Purchase</t>
  </si>
  <si>
    <t>SURFACE LAPTOP STUDIO 2</t>
  </si>
  <si>
    <t>Z1T-00001</t>
  </si>
  <si>
    <t>Z1J-00001</t>
  </si>
  <si>
    <t>SURFACE LAPTOP STUDIO</t>
  </si>
  <si>
    <t>9Y1-00001</t>
  </si>
  <si>
    <t>Surface Laptop Studio i5/16/512CM SC Commercial Platinum</t>
  </si>
  <si>
    <t>9Y1-00026</t>
  </si>
  <si>
    <t>Surface Laptop Studio i5/16/512CMW10 A1 SC Commercial Platinum</t>
  </si>
  <si>
    <t>ABR-00001</t>
  </si>
  <si>
    <t>Surface Laptop Studio i7/16/512/dCM Commercial Platinum</t>
  </si>
  <si>
    <t>ABR-00026</t>
  </si>
  <si>
    <t>Surface Laptop Studio i7/16/512/dCMW10 A1 SC Commercial Platinum</t>
  </si>
  <si>
    <t>ADI-00001</t>
  </si>
  <si>
    <t>Surface Laptop Studio i7/32/1T/dCM SC Commercial Platinum</t>
  </si>
  <si>
    <t>ADI-00026</t>
  </si>
  <si>
    <t>Surface Laptop Studio i7/32/1T/dCMW10 A1 SC Commercial Platinum</t>
  </si>
  <si>
    <t>AI5-00001</t>
  </si>
  <si>
    <t>Surface Laptop Studio i7/32/2T/dCM SC  Commercial Platinum</t>
  </si>
  <si>
    <t>AI5-00026</t>
  </si>
  <si>
    <t>Surface Laptop Studio i7/32/2T/dCMW10 A1 SC Commercial Platinum</t>
  </si>
  <si>
    <t>AIC-00001</t>
  </si>
  <si>
    <t>Surface Laptop Studio  i7/32/1T/QCM SC Commercial Platinum</t>
  </si>
  <si>
    <t>AIC-00026</t>
  </si>
  <si>
    <t>Surface Laptop Studio  i7/32/1T/QCMW10 A1 SC Commercial Platinum</t>
  </si>
  <si>
    <t>AIK-00001</t>
  </si>
  <si>
    <t>Surface Laptop Studio i7/32/2T/QCM SC Commercial Platinum</t>
  </si>
  <si>
    <t>AIK-00026</t>
  </si>
  <si>
    <t>Surface Laptop Studio i7/32/2T/QCMW10 A1 SC  Commercial Platinum</t>
  </si>
  <si>
    <t>TNX-00001</t>
  </si>
  <si>
    <t>Surface Laptop Studio i5/16/256iGPUCM SC Commercial Platinum</t>
  </si>
  <si>
    <t>TNX-00026</t>
  </si>
  <si>
    <t>Surface Laptop Studio i5/16/256iGPUCMW10 W10 SC Hdwr Commercial Platinum</t>
  </si>
  <si>
    <t>SURFACE LAPTOP 5</t>
  </si>
  <si>
    <t>R1T-00001</t>
  </si>
  <si>
    <t>Surface Laptop 5 i5/8/512 CM Win11 Commercial Platinum</t>
  </si>
  <si>
    <t>R1A-00001</t>
  </si>
  <si>
    <t>Surface Laptop 5 i5/8/256 CM Win11 Commercial Platinum</t>
  </si>
  <si>
    <t>R1B-00001</t>
  </si>
  <si>
    <t>Surface Laptop 5 i5/8/256 CM Win10 Commercial Platinum</t>
  </si>
  <si>
    <t>R8P-00001</t>
  </si>
  <si>
    <t>Surface Laptop 5 13i5/16/512 CM Win11 Commercial Platinum</t>
  </si>
  <si>
    <t>R1A-00026</t>
  </si>
  <si>
    <t>Surface Laptop 5 13in i5/8/256 CM W11 Commercial Black</t>
  </si>
  <si>
    <t>R1T-00024</t>
  </si>
  <si>
    <t>Surface Laptop 5 13in i5/8/512 CM W11 Commercial Black</t>
  </si>
  <si>
    <t>R7B-00001</t>
  </si>
  <si>
    <t>Surface Laptop 5 13in i5/16/256 CM W11 Commercial Platinum</t>
  </si>
  <si>
    <t>R7B-00024</t>
  </si>
  <si>
    <t>Surface Laptop 5 13in i5/16/256 CM W11 Commercial Black</t>
  </si>
  <si>
    <t>R8P-00024</t>
  </si>
  <si>
    <t>Surface Laptop 5 13in i5/16/512 CM W11 Commercial Black</t>
  </si>
  <si>
    <t>R8P-00047</t>
  </si>
  <si>
    <t>Surface Laptop 5 13in i5/16/512 CM W11 Commercial Sage</t>
  </si>
  <si>
    <t>R8P-00058</t>
  </si>
  <si>
    <t>Surface Laptop 5 13in i5/16/512 CM W11 Commercial Sandstone</t>
  </si>
  <si>
    <t>RB1-00001</t>
  </si>
  <si>
    <t>Surface Laptop 5 13in i7/16/256 CM W11 Commercial Black</t>
  </si>
  <si>
    <t>RB1-00024</t>
  </si>
  <si>
    <t>Surface Laptop 5 13in i7/16/256 CM W11 Commercial Platinum</t>
  </si>
  <si>
    <t>R1B-00026</t>
  </si>
  <si>
    <t>Surface Laptop 5 13in i5/8/256 CM W10 Commercial Black</t>
  </si>
  <si>
    <t>RBH-00001</t>
  </si>
  <si>
    <t>Surface Laptop 5 13in i7/16/512 CM W11 Commercial Platinum</t>
  </si>
  <si>
    <t>RBH-00026</t>
  </si>
  <si>
    <t>Surface Laptop 5 13in i7/16/512 CM W11 Commercial Black</t>
  </si>
  <si>
    <t>RBH-00051</t>
  </si>
  <si>
    <t>Surface Laptop 5 13in i7/16/512 CM W11 Commercial Sage</t>
  </si>
  <si>
    <t>RBH-00062</t>
  </si>
  <si>
    <t>Surface Laptop 5 13in i7/16/512 CM W11 Commercial Sandstone</t>
  </si>
  <si>
    <t>R1U-00001</t>
  </si>
  <si>
    <t>Surface Laptop 5 i5/8/512 CM Win10 Commercial Platinum</t>
  </si>
  <si>
    <t>R1U-00024</t>
  </si>
  <si>
    <t>Surface Laptop 5 13in i5/8/512 CM W10 Commercial Black</t>
  </si>
  <si>
    <t>R7I-00024</t>
  </si>
  <si>
    <t>Surface Laptop 5 13in i5/16/256 CM W10 Commercial Black</t>
  </si>
  <si>
    <t>R8Q-00001</t>
  </si>
  <si>
    <t>Surface Laptop 5 13 i5/16/512CM Win10 Commercial Platinum</t>
  </si>
  <si>
    <t>W5S-00001</t>
  </si>
  <si>
    <t>Surface Laptop 5 13in i7/32/512 CM W11 Commercial Black</t>
  </si>
  <si>
    <t>RBI-00062</t>
  </si>
  <si>
    <t>Surface Laptop 5 13in i7/16/512 CM W10 Commercial Sandstone</t>
  </si>
  <si>
    <t>RC1-00001</t>
  </si>
  <si>
    <t>Surface Laptop 5 15in i7/8/256 CM W10 Commercial Platinum</t>
  </si>
  <si>
    <t>RG1-00024</t>
  </si>
  <si>
    <t>Surface Laptop 5 15in i7/8/512 CM W10 Commercial Black</t>
  </si>
  <si>
    <t>RIA-00001</t>
  </si>
  <si>
    <t>Surface Laptop 5 15in i7/16/256 CM W10 Commercial Platinum</t>
  </si>
  <si>
    <t>RIR-00001</t>
  </si>
  <si>
    <t>Surface Laptop 5 15in i7/16/512 CM W10 Commercial Platinum</t>
  </si>
  <si>
    <t>R8Q-00024</t>
  </si>
  <si>
    <t>Surface Laptop 5 13in i5/16/512 CM W10 Commercial Black</t>
  </si>
  <si>
    <t>VT3-00001</t>
  </si>
  <si>
    <t>Surface Laptop 5 13in i7/32/1T CM W11 Commercial Black</t>
  </si>
  <si>
    <t>R8Q-00047</t>
  </si>
  <si>
    <t>Surface Laptop 5 13in i5/16/512 CM W10 Commercial Sage</t>
  </si>
  <si>
    <t>RBZ-00001</t>
  </si>
  <si>
    <t>Surface Laptop 5 15in i7/8/256 CM W11 Commercial Platinum</t>
  </si>
  <si>
    <t>R8Q-00058</t>
  </si>
  <si>
    <t>Surface Laptop 5 13in i5/16/512 CM W10 Commercial Sandstone</t>
  </si>
  <si>
    <t>RIR-00024</t>
  </si>
  <si>
    <t>Surface Laptop 5 15in i7/16/512 CM W10 Commercial Black</t>
  </si>
  <si>
    <t>RL8-00001</t>
  </si>
  <si>
    <t>Surface Laptop 5 15in i7/32/1TB CM W10 Commercial Black</t>
  </si>
  <si>
    <t>RFI-00001</t>
  </si>
  <si>
    <t>Surface Laptop 5 15in i7/8/512 CM W11 Commercial Platinum</t>
  </si>
  <si>
    <t>RFI-00024</t>
  </si>
  <si>
    <t>Surface Laptop 5 15in i7/8/512 CM W11 Commercial Black</t>
  </si>
  <si>
    <t>RG1-00001</t>
  </si>
  <si>
    <t>Surface Laptop 5 15in i7/8/512 CM W10 Commercial Platinum</t>
  </si>
  <si>
    <t>RB2-00001</t>
  </si>
  <si>
    <t>Surface Laptop 5 13in i7/16/256 CM W10 Commercial Black</t>
  </si>
  <si>
    <t>RI9-00001</t>
  </si>
  <si>
    <t>Surface Laptop 5 15in i7/16/256 CM W11 Commercial Platinum</t>
  </si>
  <si>
    <t>RI9-00024</t>
  </si>
  <si>
    <t>Surface Laptop 5 15in i7/16/256 CM W11 Commercial Black</t>
  </si>
  <si>
    <t>RB2-00024</t>
  </si>
  <si>
    <t>Surface Laptop 5 13in i7/16/256 CM W10 Commercial Platinum</t>
  </si>
  <si>
    <t>RIA-00024</t>
  </si>
  <si>
    <t>Surface Laptop 5 15in i7/16/256 CM W10 Commercial Black</t>
  </si>
  <si>
    <t>RIQ-00001</t>
  </si>
  <si>
    <t>Surface Laptop 5 15in i7/16/512 CM W11 Commercial Platinum</t>
  </si>
  <si>
    <t>RIQ-00024</t>
  </si>
  <si>
    <t>Surface Laptop 5 15in i7/16/512 CM W11 Commercial Black</t>
  </si>
  <si>
    <t>RBI-00001</t>
  </si>
  <si>
    <t>Surface Laptop 5 13in i7/16/512 CM W10 Commercial Platinum</t>
  </si>
  <si>
    <t>RBI-00026</t>
  </si>
  <si>
    <t>Surface Laptop 5 13in i7/16/512 CM W10 Commercial Black</t>
  </si>
  <si>
    <t>RL1-00001</t>
  </si>
  <si>
    <t>Surface Laptop 5 15in i7/32/1TB CM W11 Commercial Black</t>
  </si>
  <si>
    <t>RBI-00051</t>
  </si>
  <si>
    <t>Surface Laptop 5 13in i7/16/512 CM W10 Commercial Sage</t>
  </si>
  <si>
    <t xml:space="preserve">SURFACE LAPTOP 4 </t>
  </si>
  <si>
    <t>58Z-00001</t>
  </si>
  <si>
    <t>Surface Laptop 4 13.5" Comm. - i5/16/256 (Black)</t>
  </si>
  <si>
    <t>5Q1-00001</t>
  </si>
  <si>
    <t>Surface Laptop 4 13.5" Comm. - R5SE/8/256 (Platinum)</t>
  </si>
  <si>
    <t>5BL-00001</t>
  </si>
  <si>
    <t>Surface Laptop 4 13.5" Comm. - i5/8/256 (Platinum (A)</t>
  </si>
  <si>
    <t>5BL-00026</t>
  </si>
  <si>
    <t>Surface Laptop 4 13.5" Comm. -  i5/8/256 (Black (M)</t>
  </si>
  <si>
    <t>7IQ-00024</t>
  </si>
  <si>
    <t>Surface Laptop 4 13.5" Comm. - R5/16/256 Black</t>
  </si>
  <si>
    <t>7IQ-00047</t>
  </si>
  <si>
    <t>Surface Laptop 4 13.5" Comm. - R5/16/256 Ice Blue</t>
  </si>
  <si>
    <t>7IQ-00058</t>
  </si>
  <si>
    <t>Surface Laptop 4 13.5" Comm. - R5/16/256 Sandstone</t>
  </si>
  <si>
    <t>7IQ-00001</t>
  </si>
  <si>
    <t>Surface Laptop 4 13.5" Comm. - R5SE/16/256 (Platinum (A)</t>
  </si>
  <si>
    <t>5BV-00035</t>
  </si>
  <si>
    <t>Surface Laptop 4 13.5" Comm. - i5/8/512 (Platinum) (A)</t>
  </si>
  <si>
    <t>5BV-00001</t>
  </si>
  <si>
    <t>Surface Laptop 4 13.5" Comm. - i5/8/512 (Black) (M)</t>
  </si>
  <si>
    <t>5BV-00024</t>
  </si>
  <si>
    <t>Surface Laptop 4 13.5" Comm. - i5/8/512 (Ice Blue) (A)</t>
  </si>
  <si>
    <t>5BV-00058</t>
  </si>
  <si>
    <t>Surface Laptop 4 13.5" Comm. - i5/8/512 (Sandstone) (M)</t>
  </si>
  <si>
    <t>5B2-00035</t>
  </si>
  <si>
    <t>Surface Laptop 4 13.5" Comm. - i5/16/512 (Platinum) (A)</t>
  </si>
  <si>
    <t>5B2-00001</t>
  </si>
  <si>
    <t>Surface Laptop 4 13.5" Comm. - i5/16/512 (Black) (M)</t>
  </si>
  <si>
    <t>5B2-00024</t>
  </si>
  <si>
    <t>Surface Laptop 4 13.5" Comm. - i5/16/512 (Ice Blue) (A)</t>
  </si>
  <si>
    <t>5B2-00058</t>
  </si>
  <si>
    <t>Surface Laptop 4 13.5" Comm. - i5/16/512 (Sandstone) (M)</t>
  </si>
  <si>
    <t>5D1-00001</t>
  </si>
  <si>
    <t>Surface Laptop 4 13.5" Comm. - i7/16/256 (Black) (M)</t>
  </si>
  <si>
    <t>7IC-00001</t>
  </si>
  <si>
    <t>Surface Laptop 4 13.5" Comm. - R7SE/16/512 (Black) (M)</t>
  </si>
  <si>
    <t>5F1-00035</t>
  </si>
  <si>
    <t>Surface Laptop 4 13.5" Comm. - i7/16/512 (Platinum) (A)</t>
  </si>
  <si>
    <t>5F1-00001</t>
  </si>
  <si>
    <t>Surface Laptop 4 13.5" Comm. - i7/16/512 (Black) (M)</t>
  </si>
  <si>
    <t>5F1-00024</t>
  </si>
  <si>
    <t>Surface Laptop 4 13.5" Comm. - i7/16/512 (Ice Blue) (A)</t>
  </si>
  <si>
    <t>5F1-00058</t>
  </si>
  <si>
    <t>Surface Laptop 4 13.5" Comm. - i7/16/512 (Sandstone) (M)</t>
  </si>
  <si>
    <t>5H1-00001</t>
  </si>
  <si>
    <t>Surface Laptop 4 13.5" Comm. - i7/32/1TB* (Black) (M)</t>
  </si>
  <si>
    <t>5V8-00001</t>
  </si>
  <si>
    <t>Surface Laptop 4 15" Comm. - R7SE/8/256 (Platinum) (M)</t>
  </si>
  <si>
    <t>5JI-00001</t>
  </si>
  <si>
    <t>Surface Laptop 4 15" Comm. - i7/8/256 (Platinum) (M)</t>
  </si>
  <si>
    <t>5L1-00024</t>
  </si>
  <si>
    <t>Surface Laptop 4 15" Comm. - i7/8/512 (Platinum) (M)</t>
  </si>
  <si>
    <t>5L1-00001</t>
  </si>
  <si>
    <t>Surface Laptop 4 15" Comm. - i7/8/512 (Black) (M)</t>
  </si>
  <si>
    <t>5IF-00024</t>
  </si>
  <si>
    <t>Surface Laptop 4 15" Comm. - i7/16/256 (Platinum) (M)</t>
  </si>
  <si>
    <t>5IF-00001</t>
  </si>
  <si>
    <t>Surface Laptop 4 15" Comm. - i7/16/256 (Black) (M)</t>
  </si>
  <si>
    <t>1MW-00024</t>
  </si>
  <si>
    <t>Surface Laptop 4 15" Comm. - R7SE/16/512 (Black) (M)</t>
  </si>
  <si>
    <t>5IP-00024</t>
  </si>
  <si>
    <t>Surface Laptop 4 15" Comm. - i7/16/512 (Platinum) (M)</t>
  </si>
  <si>
    <t>5IP-00001</t>
  </si>
  <si>
    <t>Surface Laptop 4 15" Comm. - i7/16/512 (Black) (M)</t>
  </si>
  <si>
    <t>5IX-00001</t>
  </si>
  <si>
    <t>Surface Laptop 4 15" Comm. - i7/32/1TB (Black) (M)</t>
  </si>
  <si>
    <t>LB4-00001</t>
  </si>
  <si>
    <t>Surface Laptop 4 13in R5/8/256CM Win11 Commercial Platinum</t>
  </si>
  <si>
    <t>LB5-00001</t>
  </si>
  <si>
    <t>Surface Laptop 4 13in R7/16/512CM Win11 Commercial Black</t>
  </si>
  <si>
    <t>LB7-00001</t>
  </si>
  <si>
    <t>Surface Laptop 4 13in R5/16/256CM Win11 Commercial Platinum</t>
  </si>
  <si>
    <t>LB7-00024</t>
  </si>
  <si>
    <t>Surface Laptop 4 13in R5/16/256CM Win11 Commercial Black</t>
  </si>
  <si>
    <t>LB7-00047</t>
  </si>
  <si>
    <t>Surface Laptop 4 13in R5/16/256CM Win11 Commercial Ice Blue</t>
  </si>
  <si>
    <t>LB7-00058</t>
  </si>
  <si>
    <t>Surface Laptop 4 13in R5/16/256CM Win11 Commercial Sandstone</t>
  </si>
  <si>
    <t>LB9-00001</t>
  </si>
  <si>
    <t>Surface Laptop 4 13in i7/32/1TBCM Win11 Commercial Black</t>
  </si>
  <si>
    <t>LBC-00001</t>
  </si>
  <si>
    <t>Surface Laptop 4 13in i5/16/512CM Win11 Commercial Black</t>
  </si>
  <si>
    <t>LBC-00005</t>
  </si>
  <si>
    <t>Surface Laptop 4 13in i5/16/512CM Win11 Commercial Ice Blue</t>
  </si>
  <si>
    <t>LBC-00009</t>
  </si>
  <si>
    <t>Surface Laptop 4 13in i5/16/512CM Win11 Commercial Platinum</t>
  </si>
  <si>
    <t>LBC-00013</t>
  </si>
  <si>
    <t>Surface Laptop 4 13in i5/16/512CM Win11 Commercial Sandstone</t>
  </si>
  <si>
    <t>LBJ-00001</t>
  </si>
  <si>
    <t>Surface Laptop 4 13in i5/8/512CM Win11 Commercial Black</t>
  </si>
  <si>
    <t>LBJ-00005</t>
  </si>
  <si>
    <t>Surface Laptop 4 13in i5/8/512CM Win11 Commercial Ice Blue</t>
  </si>
  <si>
    <t>LBJ-00009</t>
  </si>
  <si>
    <t>Surface Laptop 4 13in i5/8/512CM Win11 Commercial Platinum</t>
  </si>
  <si>
    <t>LBJ-00013</t>
  </si>
  <si>
    <t>Surface Laptop 4 13in i5/8/512CM Win11 Commercial Sandstone</t>
  </si>
  <si>
    <t>LDH-00001</t>
  </si>
  <si>
    <t>Surface Laptop 4 13in i5/8/256CM Win11 Commercial Black</t>
  </si>
  <si>
    <t>LDH-00005</t>
  </si>
  <si>
    <t>Surface Laptop 4 13in i5/8/256CM Win11 Commercial Platinum</t>
  </si>
  <si>
    <t>LE1-00001</t>
  </si>
  <si>
    <t>Surface Laptop 4 13in i5/16/256CM Win11 Commercial Black</t>
  </si>
  <si>
    <t>LEB-00001</t>
  </si>
  <si>
    <t>Surface Laptop 4 13in i7/16/256CM Win11 Commercial Black</t>
  </si>
  <si>
    <t>LF1-00001</t>
  </si>
  <si>
    <t>Surface Laptop 4 13in i7/16/512CM Win11 Commercial Black</t>
  </si>
  <si>
    <t>LF1-00005</t>
  </si>
  <si>
    <t>Surface Laptop 4 13in i7/16/512CM Win11 Commercial Ice Blue</t>
  </si>
  <si>
    <t>LF1-00009</t>
  </si>
  <si>
    <t>Surface Laptop 4 13in i7/16/512CM Win11 Commercial Platinum</t>
  </si>
  <si>
    <t>LF1-00013</t>
  </si>
  <si>
    <t>Surface Laptop 4 13in i7/16/512CM Win11 Commercial Sandstone</t>
  </si>
  <si>
    <t>LFI-00001</t>
  </si>
  <si>
    <t>Surface Laptop 4 15ini7/16/256CM Win11 Commercial Black</t>
  </si>
  <si>
    <t>LFI-00002</t>
  </si>
  <si>
    <t>Surface Laptop 4 15ini7/16/256CM Win11 Commercial Platinum</t>
  </si>
  <si>
    <t>LG8-00001</t>
  </si>
  <si>
    <t>Surface Laptop 4 15inR7/8/256CM Win11 Commercial Platinum</t>
  </si>
  <si>
    <t>LGI-00001</t>
  </si>
  <si>
    <t>Surface Laptop 4 15ini7/16/512CM Win11 Commercial Black</t>
  </si>
  <si>
    <t>LGI-00002</t>
  </si>
  <si>
    <t>Surface Laptop 4 15ini7/16/512CM Win11 Commercial Platinum</t>
  </si>
  <si>
    <t>LH8-00001</t>
  </si>
  <si>
    <t>Surface Laptop 4 15ini7/8/256CM Win11 Commercial Platinum</t>
  </si>
  <si>
    <t>LHI-00001</t>
  </si>
  <si>
    <t>Surface Laptop 4 15ini7/8/512CM Win11 Commercial Black</t>
  </si>
  <si>
    <t>LHI-00002</t>
  </si>
  <si>
    <t>Surface Laptop 4 15ini7/8/512CM Win11 Commercial Platinum</t>
  </si>
  <si>
    <t>LIH-00001</t>
  </si>
  <si>
    <t>Surface Laptop 4 15inR7/16/512CM Win11 Commercial Black</t>
  </si>
  <si>
    <t>LIJ-00001</t>
  </si>
  <si>
    <t>Surface Laptop 4 15ini7/32/1TBCM Win11 Commercial Black</t>
  </si>
  <si>
    <t>SURFACE PRO 9</t>
  </si>
  <si>
    <t>QCH-00001</t>
  </si>
  <si>
    <t>Surface Pro 9 i5/8/128 CM W11 Commercial Platinum</t>
  </si>
  <si>
    <t>QF1-00001</t>
  </si>
  <si>
    <t>Surface Pro 9 i5/8/256 CM W11 Commercial Platinum</t>
  </si>
  <si>
    <t>QF1-00019</t>
  </si>
  <si>
    <t>Surface Pro 9 i5/8/256 CM W11 Commercial GRAPHITE</t>
  </si>
  <si>
    <t>QF1-00035</t>
  </si>
  <si>
    <t>Surface Pro 9 i5/8/256 CM W11 Commercial Sapphire</t>
  </si>
  <si>
    <t>QF1-00051</t>
  </si>
  <si>
    <t>Surface Pro 9 i5/8/256 CM W11 Commercial Forest</t>
  </si>
  <si>
    <t>QHB-00001</t>
  </si>
  <si>
    <t>Surface Pro 9 i5/8/512 CM W11 Commercial Platinum</t>
  </si>
  <si>
    <t>QHB-00017</t>
  </si>
  <si>
    <t>Surface Pro 9 i5/8/512 CM W11 Commercial GRAPHITE</t>
  </si>
  <si>
    <t>QIA-00001</t>
  </si>
  <si>
    <t>Surface Pro 9 i5/16/256 CM W11 Commercial Platinum</t>
  </si>
  <si>
    <t>QIA-00019</t>
  </si>
  <si>
    <t>Surface Pro 9 i5/16/256 CM W11 Commercial GRAPHITE</t>
  </si>
  <si>
    <t>QIA-00035</t>
  </si>
  <si>
    <t>Surface Pro 9 i5/16/256 CM W11 Commercial Sapphire</t>
  </si>
  <si>
    <t>QIA-00051</t>
  </si>
  <si>
    <t>Surface Pro 9 i5/16/256 CM W11 Commercial Forest</t>
  </si>
  <si>
    <t>QIM-00001</t>
  </si>
  <si>
    <t>Surface Pro 9 i7/16/256 CM W11 Commercial Platinum</t>
  </si>
  <si>
    <t>QIM-00017</t>
  </si>
  <si>
    <t>Surface Pro 9 i7/16/256 CM W11 Commercial GRAPHITE</t>
  </si>
  <si>
    <t>QIM-00033</t>
  </si>
  <si>
    <t>Surface Pro 9 i7/16/256 CM W11 Commercial Sapphire</t>
  </si>
  <si>
    <t>QIM-00049</t>
  </si>
  <si>
    <t>Surface Pro 9 i7/16/256 CM W11 Commercial Forest</t>
  </si>
  <si>
    <t>QIY-00001</t>
  </si>
  <si>
    <t>Surface Pro 9 i7/16/512 CM W11 Commercial Platinum</t>
  </si>
  <si>
    <t>QIY-00017</t>
  </si>
  <si>
    <t>Surface Pro 9 i7/16/512 CM W11 Commercial GRAPHITE</t>
  </si>
  <si>
    <t>QIY-00033</t>
  </si>
  <si>
    <t>Surface Pro 9 i7/16/512 CM W11 Commercial Sapphire</t>
  </si>
  <si>
    <t>QIY-00049</t>
  </si>
  <si>
    <t>Surface Pro 9 i7/16/512 CM W11 Commercial Forest</t>
  </si>
  <si>
    <t>QKV-00001</t>
  </si>
  <si>
    <t>Surface Pro 9 i7/16/1T CM W11 Commercial Platinum</t>
  </si>
  <si>
    <t>QLQ-00001</t>
  </si>
  <si>
    <t>Surface Pro 9 i7/32/1T CM W11 Commercial Platinum</t>
  </si>
  <si>
    <t>RS8-00001</t>
  </si>
  <si>
    <t>Surface Pro 9 5G SQ3/8/128 CM Commercial Platinum SQ3</t>
  </si>
  <si>
    <t>RUB-00001</t>
  </si>
  <si>
    <t>Surface Pro 9 5G SQ3/8/256 CM Commercial Platinum SQ3</t>
  </si>
  <si>
    <t>RW8-00001</t>
  </si>
  <si>
    <t>Surface Pro 9 5G SQ3/16/256 CM Commercial Platinum SQ3</t>
  </si>
  <si>
    <t>RZ1-00001</t>
  </si>
  <si>
    <t>Surface Pro 9 5G SQ3/16/512 CM Commercial Platinum SQ3</t>
  </si>
  <si>
    <t>S3I-00001</t>
  </si>
  <si>
    <t>Surface Pro 9 i5/8/512 CM W10 Commercial Platinum</t>
  </si>
  <si>
    <t>S3I-00018</t>
  </si>
  <si>
    <t>Surface Pro 9 i5/8/512 CM W10 Commercial GRAPHITE</t>
  </si>
  <si>
    <t>S1P-00001</t>
  </si>
  <si>
    <t>Surface Pro 9 i5/8/128 CM W10 Commercial Platinum</t>
  </si>
  <si>
    <t>S7B-00052</t>
  </si>
  <si>
    <t>Surface Pro 9 i5/16/256 CM W10 Commercial Forest</t>
  </si>
  <si>
    <t>S1W-00001</t>
  </si>
  <si>
    <t>Surface Pro 9 i5/8/256 CM W10 Commercial Platinum</t>
  </si>
  <si>
    <t>S1W-00020</t>
  </si>
  <si>
    <t>Surface Pro 9 i5/8/256 CM W10 Commercial GRAPHITE</t>
  </si>
  <si>
    <t>S8G-00034</t>
  </si>
  <si>
    <t>Surface Pro 9 i7/16/256 CM W10 Commercial Sapphire</t>
  </si>
  <si>
    <t>S1W-00036</t>
  </si>
  <si>
    <t>Surface Pro 9 i5/8/256 CM W10 Commercial Sapphire</t>
  </si>
  <si>
    <t>S1W-00052</t>
  </si>
  <si>
    <t>Surface Pro 9 i5/8/256 CM W10 Commercial Forest</t>
  </si>
  <si>
    <t>S7B-00001</t>
  </si>
  <si>
    <t>Surface Pro 9 i5/16/256 CM W10 Commercial Platinum</t>
  </si>
  <si>
    <t>S7B-00020</t>
  </si>
  <si>
    <t>Surface Pro 9 i5/16/256 CM W10 Commercial GRAPHITE</t>
  </si>
  <si>
    <t>S7B-00036</t>
  </si>
  <si>
    <t>Surface Pro 9 i5/16/256 CM W10 Commercial Sapphire</t>
  </si>
  <si>
    <t>S8G-00001</t>
  </si>
  <si>
    <t>Surface Pro 9 i7/16/256 CM W10 Commercial Platinum</t>
  </si>
  <si>
    <t>S8G-00018</t>
  </si>
  <si>
    <t>Surface Pro 9 i7/16/256 CM W10 Commercial GRAPHITE</t>
  </si>
  <si>
    <r>
      <rPr>
        <b/>
        <sz val="14"/>
        <color theme="1"/>
        <rFont val="Calibri"/>
        <family val="2"/>
        <scheme val="minor"/>
      </rPr>
      <t>SURFACE PRO 8</t>
    </r>
    <r>
      <rPr>
        <sz val="14"/>
        <color theme="1"/>
        <rFont val="Calibri"/>
        <family val="2"/>
        <scheme val="minor"/>
      </rPr>
      <t xml:space="preserve">     </t>
    </r>
  </si>
  <si>
    <t>8PM-00001</t>
  </si>
  <si>
    <t>Surface Pro8 i3/8/128 Commercial Platinum  Win11</t>
  </si>
  <si>
    <t>8PM-00016</t>
  </si>
  <si>
    <t>Surface Pro8 i3/8/128 Commercial Platinum  Win10</t>
  </si>
  <si>
    <t>8PP-00001</t>
  </si>
  <si>
    <t>Surface Pro8 i5/8/128  Commercial Platinum Win11</t>
  </si>
  <si>
    <t>8PP-00017</t>
  </si>
  <si>
    <t>Surface Pro8 i5/8/128  Commercial Platinum Win10</t>
  </si>
  <si>
    <t>8PR-00001</t>
  </si>
  <si>
    <t>Surface Pro8 i5/8/256  Commercial Platinum Win11</t>
  </si>
  <si>
    <t>8PR-00018</t>
  </si>
  <si>
    <t>Surface Pro8 i5/8/256  Commercial GRAPHITE  Win 11</t>
  </si>
  <si>
    <t>8PR-00033</t>
  </si>
  <si>
    <t>Surface Pro8 i5/8/256  Commercial Platinum  Win10</t>
  </si>
  <si>
    <t>8PR-00050</t>
  </si>
  <si>
    <t>Surface Pro8 i5/8/256  Commercial GRAPHITE Win10</t>
  </si>
  <si>
    <t>8PU-00001</t>
  </si>
  <si>
    <t>Surface Pro8 i5/16/256  Commercial Platinum  Win11</t>
  </si>
  <si>
    <t>EHL-00017</t>
  </si>
  <si>
    <t>Surface Pro8 i5/8/128LTECMW10 A1  Commercial Platinum Win10</t>
  </si>
  <si>
    <t>EIG-00017</t>
  </si>
  <si>
    <t>Surface Pro8 i5/8/256LTECMW10 A1 Commercial Platinum  Win10</t>
  </si>
  <si>
    <t>EIN-00017</t>
  </si>
  <si>
    <t>Surface Pro8 i5/16/256LTECMW10 A1  Commercial Platinum  Win10</t>
  </si>
  <si>
    <t>EIV-00017</t>
  </si>
  <si>
    <t>Surface Pro8 i7/16/256LTECommercial Platinum  Win10</t>
  </si>
  <si>
    <t>8PU-00016</t>
  </si>
  <si>
    <t>Surface Pro8 i5/16/256  Commercial GRAPHITE Win11</t>
  </si>
  <si>
    <t>8PU-00033</t>
  </si>
  <si>
    <t>Surface Pro8 i5/16/256 Commercial Platinum  Win10</t>
  </si>
  <si>
    <t>8PU-00048</t>
  </si>
  <si>
    <t>Surface Pro8 i5/16/256 Commercial GRAPHITE Win10</t>
  </si>
  <si>
    <t>8PW-00001</t>
  </si>
  <si>
    <t>Surface Pro8 i7/16/256 Commercial Platinum Win11</t>
  </si>
  <si>
    <t>8PW-00017</t>
  </si>
  <si>
    <t>Surface Pro8 i7/16/256  Commercial GRAPHITE Win11</t>
  </si>
  <si>
    <t>8PW-00032</t>
  </si>
  <si>
    <t>Surface Pro8 i7/16/256 Commercial Platinum  Win10</t>
  </si>
  <si>
    <t>8PW-00047</t>
  </si>
  <si>
    <t>Surface Pro8 i7/16/256  Commercial GRAPHITE  Win10</t>
  </si>
  <si>
    <t>8PY-00001</t>
  </si>
  <si>
    <t>Surface Pro8 i7/16/512 Commercial Platinum  Win11</t>
  </si>
  <si>
    <t>8PY-00016</t>
  </si>
  <si>
    <t>Surface Pro8 i7/16/512  Commercial GRAPHITE  Win11</t>
  </si>
  <si>
    <t>8PY-00031</t>
  </si>
  <si>
    <t>Surface Pro8 i7/16/512  Commercial Platinum  Win10</t>
  </si>
  <si>
    <t>8PY-00046</t>
  </si>
  <si>
    <t>Surface Pro8 i7/16/512  Commercial GRAPHITE Win10</t>
  </si>
  <si>
    <t>EBQ-00001</t>
  </si>
  <si>
    <t>Surface Pro8 i5/8/512 Commercial Platinum Win11</t>
  </si>
  <si>
    <t>EBQ-00016</t>
  </si>
  <si>
    <t>Surface Pro8 i5/8/512 Commercial GRAPHITE Win11</t>
  </si>
  <si>
    <t>EBQ-00031</t>
  </si>
  <si>
    <t>Surface Pro8 i5/8/512 Commercial Platinum Win10</t>
  </si>
  <si>
    <t>EBQ-00046</t>
  </si>
  <si>
    <t>Surface Pro8 i5/8/512 Commercial GRAPHITE Win10</t>
  </si>
  <si>
    <t>EED-00001</t>
  </si>
  <si>
    <t>Surface Pro8 i7/16/1T Commercial Platinum  Win11</t>
  </si>
  <si>
    <t>EED-00016</t>
  </si>
  <si>
    <t>Surface Pro8 i7/16/1T  Commercial Platinum  Win10</t>
  </si>
  <si>
    <t>EFI-00001</t>
  </si>
  <si>
    <t>Surface Pro8 i7/32/1T Commercial Platinum Win11</t>
  </si>
  <si>
    <t>EFI-00016</t>
  </si>
  <si>
    <t xml:space="preserve">Surface Pro8 i7/32/1T CMW10 A1 Commercial Graphite Win10 </t>
  </si>
  <si>
    <t>EHL-00001</t>
  </si>
  <si>
    <t>Surface Pro8 i5/8/128LTE  Commercial Platinum Win11</t>
  </si>
  <si>
    <t>S8G-00050</t>
  </si>
  <si>
    <t>Surface Pro 9 i7/16/256 CM W10 Commercial Forest</t>
  </si>
  <si>
    <t>EIG-00001</t>
  </si>
  <si>
    <t>Surface Pro8 i5/8/256LTE Commercial Platinum Win11</t>
  </si>
  <si>
    <t>S8N-00001</t>
  </si>
  <si>
    <t>Surface Pro 9 i7/16/512 CM W10 Commercial Platinum</t>
  </si>
  <si>
    <t>EIN-00001</t>
  </si>
  <si>
    <t>Surface Pro8 i5/16/256LTE  Commercial Platinum  Win11</t>
  </si>
  <si>
    <t>S8N-00018</t>
  </si>
  <si>
    <t>Surface Pro 9 i7/16/512 CM W10 Commercial GRAPHITE</t>
  </si>
  <si>
    <t>EIV-00001</t>
  </si>
  <si>
    <t>Surface Pro8 i7/16/256LTE Commercial Platinum  Win11</t>
  </si>
  <si>
    <t>S8N-00034</t>
  </si>
  <si>
    <t>Surface Pro 9 i7/16/512 CM W10 Commercial Sapphire</t>
  </si>
  <si>
    <t xml:space="preserve">SURFACE PRO 7+ </t>
  </si>
  <si>
    <t>1N8-00001</t>
  </si>
  <si>
    <t>Surface Pro 7+  i3/4/128 (Platinum) - Commerical</t>
  </si>
  <si>
    <t>1N9-00001</t>
  </si>
  <si>
    <t>Surface Pro 7+  i5/8/128 (Platinum)  - Commerical</t>
  </si>
  <si>
    <t>1NA-00001</t>
  </si>
  <si>
    <t>Surface Pro 7+  i5/8/256 (Platinum)  - Commerical</t>
  </si>
  <si>
    <t>1NA-00016</t>
  </si>
  <si>
    <t>Surface Pro 7+  i5/8/256 (Black)  - Commerical</t>
  </si>
  <si>
    <t>1NB-00001</t>
  </si>
  <si>
    <t>Surface Pro 7+  i5/16/256 (Platinum)  - Commerical</t>
  </si>
  <si>
    <t>1NC-00001</t>
  </si>
  <si>
    <t>Surface Pro 7+  i7/16/256 (Platinum)  - Commerical</t>
  </si>
  <si>
    <t>1NC-00016</t>
  </si>
  <si>
    <t>Surface Pro 7+  i7/16/256 (Black)  - Commerical</t>
  </si>
  <si>
    <t>1ND-00001</t>
  </si>
  <si>
    <t>Surface Pro 7+  i7/16/512 (Platinum)  - Commerical</t>
  </si>
  <si>
    <t>1ND-00016</t>
  </si>
  <si>
    <t>Surface Pro 7+  i7/16/512 (Black)  - Commerical</t>
  </si>
  <si>
    <t>1NF-00001</t>
  </si>
  <si>
    <t>Surface Pro 7+  i7/16/1TB (Platinum)  - Commerical</t>
  </si>
  <si>
    <t>1NG-00001</t>
  </si>
  <si>
    <t>Surface Pro 7+  i7/32/1TB (Platinum)  - Commerical</t>
  </si>
  <si>
    <t>1S2-00001</t>
  </si>
  <si>
    <t>Surface Pro 7+  i5/8/128  LTE (Platinum)  - Commerical</t>
  </si>
  <si>
    <t>1S3-00001</t>
  </si>
  <si>
    <t>Surface Pro 7+  i5/8/256  LTE (Platinum)  - Commerical</t>
  </si>
  <si>
    <t>1S4-00001</t>
  </si>
  <si>
    <t>Surface Pro 7+  i5/16/256  LTE (Platinum)  - Commerical</t>
  </si>
  <si>
    <t>SURFACE BOOK 3</t>
  </si>
  <si>
    <t>SKR-00001</t>
  </si>
  <si>
    <t>Surface Book 3 13" - i5/8GB/256GB/iGPU - Commercial Platinum</t>
  </si>
  <si>
    <t>SKY-00001</t>
  </si>
  <si>
    <t>Surface Book 3 13" - i7/16GB/256GB/dGPU - Commercial Platinum</t>
  </si>
  <si>
    <t>SLM-00001</t>
  </si>
  <si>
    <t>Surface Book 3 13" - i7/32GB/512GB/dGPU - Commercial Platinum</t>
  </si>
  <si>
    <t>SLU-00001</t>
  </si>
  <si>
    <t>Surface Book 3 13" - i7/32GB/1TB/dGPU  - Commercial Platinum</t>
  </si>
  <si>
    <t>SMG-00001</t>
  </si>
  <si>
    <t>Surface Book 3 15" - i7/16GB/256GB/dGPU - Commercial Platinum</t>
  </si>
  <si>
    <t>SMP-00001</t>
  </si>
  <si>
    <t>Surface Book 3 15" - i7/32GB/512GB/dGPU - Commercial Platinum</t>
  </si>
  <si>
    <t>SMW-00001</t>
  </si>
  <si>
    <t>Surface Book 3 15" - i7/32GB/1TB/dGPU - Commercial Platinum</t>
  </si>
  <si>
    <t>SNK-00001</t>
  </si>
  <si>
    <t>Surface Book 3 15" - i7/32GB/2TB/dGPU - Commercial Platinum</t>
  </si>
  <si>
    <t>TLQ-00001</t>
  </si>
  <si>
    <t>Surface Book 3 15" - i7/32GB/512GB/Quadro - Commercial Platinum</t>
  </si>
  <si>
    <t>TLV-00001</t>
  </si>
  <si>
    <t>Surface Book 3 15" - i7/32GB/1TB/Quadro - Commercial Platinum</t>
  </si>
  <si>
    <t>SURFACE LAPTOP GO 3</t>
  </si>
  <si>
    <t>XKR-00001</t>
  </si>
  <si>
    <t>XKS-00001</t>
  </si>
  <si>
    <t>XK2-00001</t>
  </si>
  <si>
    <t>XK3-00001</t>
  </si>
  <si>
    <t>XJC-00001</t>
  </si>
  <si>
    <t>XJD-00001</t>
  </si>
  <si>
    <t>SURFACE LAPTOP GO</t>
  </si>
  <si>
    <t>SURFACE GO 4</t>
  </si>
  <si>
    <t>XI2-00001</t>
  </si>
  <si>
    <t>Surface Go 4 N200/8/128CM W10 Commercial Platinum</t>
  </si>
  <si>
    <t>XHU-00001</t>
  </si>
  <si>
    <t>Surface Go 4 N200/8/128CM W11 Commercial Platinum</t>
  </si>
  <si>
    <t xml:space="preserve">SURFACE GO 3     </t>
  </si>
  <si>
    <t>8V8-00001</t>
  </si>
  <si>
    <t xml:space="preserve">Surface Go 3 Wifi Comm. P/4/64GB - Platinum Win11  </t>
  </si>
  <si>
    <t>8V8-00016</t>
  </si>
  <si>
    <t xml:space="preserve">Surface Go 3 Wifi Comm. P/4/64GB - Platinum Win10 </t>
  </si>
  <si>
    <t>8V9-00001</t>
  </si>
  <si>
    <t>Surface Go 3 Wifi Comm. i3/4/64GB - Platinum Win11</t>
  </si>
  <si>
    <t>8V9-00030</t>
  </si>
  <si>
    <t>Surface Go 3 Wifi Comm. i3/4/64GB - Platinum Win10</t>
  </si>
  <si>
    <t>8VI-00031</t>
  </si>
  <si>
    <t>Surface Go 3 LTE i3/8/128 Win10 Commercial Platinum</t>
  </si>
  <si>
    <t>8VI-00044</t>
  </si>
  <si>
    <t>Surface Go 3 LTE i3/8/128 Win10 Commercial Black</t>
  </si>
  <si>
    <t>8VJ-00031</t>
  </si>
  <si>
    <t>Surface Go 3 LTE i3/8/256 Win10 Commercial Platinum</t>
  </si>
  <si>
    <t>8VJ-00043</t>
  </si>
  <si>
    <t>Surface Go 3 LTE i3/8/256 Win10 Commercial Black</t>
  </si>
  <si>
    <t>I4G-00017</t>
  </si>
  <si>
    <t>Surface Go 3 i3/4/64 LTE CM Win10  Commercial Platinum</t>
  </si>
  <si>
    <t>I4G-00001</t>
  </si>
  <si>
    <t>Surface Go 3 i3/4/64 LTE CM Win11  Commercial Platinum</t>
  </si>
  <si>
    <t>S8N-00050</t>
  </si>
  <si>
    <t>Surface Pro 9 i7/16/512 CM W10 Commercial Forest</t>
  </si>
  <si>
    <t>8VD-00001</t>
  </si>
  <si>
    <t>Surface Go 3 Wifi Comm. i3/8/128GB - Platinum Win11</t>
  </si>
  <si>
    <t>8VD-00031</t>
  </si>
  <si>
    <t>Surface Go 3 Wifi Comm. i3/8/128GB - Platinum Win10</t>
  </si>
  <si>
    <t>8VD-00017</t>
  </si>
  <si>
    <t>Surface Go 3 i3/8/128 Commercial Black Win11</t>
  </si>
  <si>
    <t>8VD-00047</t>
  </si>
  <si>
    <t>Surface Go 3 i3/8/128 Commercial Black Win10</t>
  </si>
  <si>
    <t>8VI-00014</t>
  </si>
  <si>
    <t>Surface Go 3 LTE i3/8/128 Win11 Commercial Black</t>
  </si>
  <si>
    <t>S8V-00001</t>
  </si>
  <si>
    <t>Surface Pro 9 i7/16/1T CM W10 Commercial Platinum</t>
  </si>
  <si>
    <t>8VJ-00014</t>
  </si>
  <si>
    <t>Surface Go 3 LTE i3/8/256 Win11 Commercial Black</t>
  </si>
  <si>
    <t>SA1-00001</t>
  </si>
  <si>
    <t>Surface Pro 9 i7/32/1T CM W10 Commercial Platinum</t>
  </si>
  <si>
    <t>8VI-00001</t>
  </si>
  <si>
    <t>Surface Go 3 LTE i3/8/128 Win11 Commercial Platinum</t>
  </si>
  <si>
    <t>VTH-00001</t>
  </si>
  <si>
    <t>Surface Laptop 5 13in i7/32/1T CM W10 Commercial Black</t>
  </si>
  <si>
    <t>8VJ-00001</t>
  </si>
  <si>
    <t>Surface Go 3 LTE i3/8/256 Win11 Commercial Platinum</t>
  </si>
  <si>
    <t>WB3-00001</t>
  </si>
  <si>
    <t>Surface Laptop 5 13in i7/32/512 CM W10 Commercial Black</t>
  </si>
  <si>
    <t>SURFACE GO 2</t>
  </si>
  <si>
    <t>SURFACE PRO X</t>
  </si>
  <si>
    <t>E4S-00001</t>
  </si>
  <si>
    <t>Surface Pro X WIFI SQ1/8/128CM SC EN/XD/ES Commercial Platinum SQ1</t>
  </si>
  <si>
    <t>E7I-00001</t>
  </si>
  <si>
    <t>Surface Pro X WIFI SQ1/8/256CM SC EN/XD/ES  Commercial Platinum SQ1</t>
  </si>
  <si>
    <t>E8I-00001</t>
  </si>
  <si>
    <t>Surface Pro X WIFI SQ2/16/256CM SC EN/XD/ES Commercial Platinum SQ2</t>
  </si>
  <si>
    <t>E8S-00001</t>
  </si>
  <si>
    <t>Surface Pro X WIFI SQ2/16/512CM SC EN/XD/ES  Commercial Platinum SQ2</t>
  </si>
  <si>
    <t>1WX-00014</t>
  </si>
  <si>
    <t>Surface Pro X SQ2/16GB/256GB Black Commercial</t>
  </si>
  <si>
    <t>1WX-00001</t>
  </si>
  <si>
    <t>Surface Pro X SQ2/16GB/256GB Platinum Commercial</t>
  </si>
  <si>
    <t>1X7-00014</t>
  </si>
  <si>
    <t>Surface Pro X SQ2/16GB/512GB Black Commercial</t>
  </si>
  <si>
    <t>1X7-00001</t>
  </si>
  <si>
    <t>Surface Pro X SQ2/16GB/512GB Platinum Commercial</t>
  </si>
  <si>
    <t>QJY-00001</t>
  </si>
  <si>
    <t>Surface Pro X E/16/512 Commercial Black</t>
  </si>
  <si>
    <t>JQG-00001</t>
  </si>
  <si>
    <t>Surface Pro X Q/8/128  Commercial Black</t>
  </si>
  <si>
    <t>KHL-00001</t>
  </si>
  <si>
    <t>Surface Pro X Q/8/256  Commercial Black</t>
  </si>
  <si>
    <t>QGM-00001</t>
  </si>
  <si>
    <t>Surface Pro X Q/16/256  Commercial Black</t>
  </si>
  <si>
    <t>MAI-00001</t>
  </si>
  <si>
    <t>Surface Pro X SQ2/16/256LTE Win11 Commercial Platinum</t>
  </si>
  <si>
    <t>MAI-00014</t>
  </si>
  <si>
    <t>Surface Pro X SQ2/16/256LTE Win11 Commercial Black</t>
  </si>
  <si>
    <t>MB4-00001</t>
  </si>
  <si>
    <t>Surface Pro X SQ2/16/512LTE Win11 Commercial Platinum</t>
  </si>
  <si>
    <t>MB4-00014</t>
  </si>
  <si>
    <t>Surface Pro X SQ2/16/512LTE Win11 Commercial Black</t>
  </si>
  <si>
    <t>MBI-00001</t>
  </si>
  <si>
    <t>Surface Pro X E/8/128LTE Win11 Commercial Black 13"</t>
  </si>
  <si>
    <t>MBM-00001</t>
  </si>
  <si>
    <t>Surface Pro X E/8/256LTE Win11 Commercial Black 13"</t>
  </si>
  <si>
    <t>TYPE COVERS</t>
  </si>
  <si>
    <t>QJX-00001</t>
  </si>
  <si>
    <t>Surface Pro X Type Cover Commercial - Black</t>
  </si>
  <si>
    <t>FFQ-00101</t>
  </si>
  <si>
    <t>Surface Pro Signature  Type Cover Commercial - Poppy Red</t>
  </si>
  <si>
    <t>FFQ-00121</t>
  </si>
  <si>
    <t>Surface Pro Signature Type Cover Commercial -  Ice Blue</t>
  </si>
  <si>
    <t>FFQ-00141</t>
  </si>
  <si>
    <t>Surface Pro Signature Type Cover Commercial - Platinum Refresh</t>
  </si>
  <si>
    <t>FMN-00001</t>
  </si>
  <si>
    <t>Surface Pro Type Cover Com M1725 - Black</t>
  </si>
  <si>
    <t>GKG-00001</t>
  </si>
  <si>
    <t>Surface Pro Signa Type Cover FRPCmM1755 - Black</t>
  </si>
  <si>
    <t>26B-00001</t>
  </si>
  <si>
    <r>
      <t xml:space="preserve">Surface Pro X Signature KB SlmPen </t>
    </r>
    <r>
      <rPr>
        <b/>
        <sz val="14"/>
        <color theme="1"/>
        <rFont val="Calibri"/>
        <family val="2"/>
        <scheme val="minor"/>
      </rPr>
      <t>Bundle</t>
    </r>
    <r>
      <rPr>
        <sz val="14"/>
        <color theme="1"/>
        <rFont val="Calibri"/>
        <family val="2"/>
        <scheme val="minor"/>
      </rPr>
      <t xml:space="preserve"> SC English US/Canada Hdwr Commercial Black</t>
    </r>
  </si>
  <si>
    <t>KCN-00044</t>
  </si>
  <si>
    <t>Go Type Cover N COMM SC Spanish LatAm Hdwr Commercial Black Refresh</t>
  </si>
  <si>
    <t>KCT-00124</t>
  </si>
  <si>
    <t>Go Type Cover Clrs N COMM SC Spanish LatAm Hdwr Commercial Poppy Red</t>
  </si>
  <si>
    <t>KCT-00125</t>
  </si>
  <si>
    <t>Go Type Cover Clrs N COMM SC Spanish LatAm Hdwr Commercial Ice Blue</t>
  </si>
  <si>
    <t>KCT-00126</t>
  </si>
  <si>
    <t>Go Type Cover Clrs N COMM SC Spanish LatAm Hdwr Commercial Lt Charcoal</t>
  </si>
  <si>
    <t>WARRANTIES</t>
  </si>
  <si>
    <t>SPC-00005</t>
  </si>
  <si>
    <t xml:space="preserve">Surface Type Cover 3-Year Complete For Business (CFB ADH) Warranty (from purchase) Comm </t>
  </si>
  <si>
    <t>SPC-00009</t>
  </si>
  <si>
    <t xml:space="preserve">Surface Type Cover 3-Year Extended Hardware Service (EHS) Warranty (from purchase) Comm </t>
  </si>
  <si>
    <t>A9W-00153</t>
  </si>
  <si>
    <t>Microsoft  EHS  Surface Duo 2 US 3Y from Purchase</t>
  </si>
  <si>
    <t>A9W-00158</t>
  </si>
  <si>
    <t>Microsoft EHS Surface Laptop Studio US 3Y from Purchase</t>
  </si>
  <si>
    <t>F9W-00209</t>
  </si>
  <si>
    <t xml:space="preserve">Microsoft CFB ADH Surface Duo 2 US 3Y from Purchase </t>
  </si>
  <si>
    <t>F9W-00171</t>
  </si>
  <si>
    <t>MS Complete for Business Plus w/ADH Srfc Duo1 US 3Y from Purchase</t>
  </si>
  <si>
    <t>F9W-00214</t>
  </si>
  <si>
    <t>Microsoft CFB ADH Surface Laptop Studio US 3Y from Purchase</t>
  </si>
  <si>
    <t>F9W-00226</t>
  </si>
  <si>
    <t>Microsoft CFB+ ADH DRET Surface Laptop Studio  US 3Y from Purchase</t>
  </si>
  <si>
    <t>HP3-00146</t>
  </si>
  <si>
    <t>Microsoft CFB ADH Surface Laptop Studio US 4Y from Purchase</t>
  </si>
  <si>
    <t>HP3-00158</t>
  </si>
  <si>
    <t>Microsoft CFB+ ADH DRET Surface Laptop Studio US 4Y from Purchase</t>
  </si>
  <si>
    <t>VP3-00113</t>
  </si>
  <si>
    <t>Microsoft EHS Surface Laptop Studio US 4Y from Purchase</t>
  </si>
  <si>
    <t>W47-00155</t>
  </si>
  <si>
    <t>Microsoft CFB ADH Surface Duo 2 US 2Y from Purchase</t>
  </si>
  <si>
    <t>W47-00160</t>
  </si>
  <si>
    <t>Microsoft CFB ADH Surface Laptop Studio US 2Y from Purchase</t>
  </si>
  <si>
    <t>W47-00172</t>
  </si>
  <si>
    <t>Microsoft CFB+ ADH DRET Surface Laptop Studio US 2Y from Purchase</t>
  </si>
  <si>
    <t>W49-00025</t>
  </si>
  <si>
    <t>Microsoft EHS Surface Duo 2 US 2Y from Purchase</t>
  </si>
  <si>
    <t>F9W-00162</t>
  </si>
  <si>
    <t>MS Complete for Business Plus w/ADH Srfc Laptop3/4 US 3Y from Purchase</t>
  </si>
  <si>
    <t>F9W-00185</t>
  </si>
  <si>
    <t>MS Complete for Business Plus w/ADH Srfc Laptop Go US 3Y from Purchase</t>
  </si>
  <si>
    <t>HP3-00105</t>
  </si>
  <si>
    <t>MS Complete for Business Plus w/ADH Srfc Laptop3/4 US 4Y from Purchase</t>
  </si>
  <si>
    <t>HP3-00124</t>
  </si>
  <si>
    <t>MS Complete for Business Plus w/ADH Srfc Laptop Go US 4Y from Purchase</t>
  </si>
  <si>
    <t>W47-00111</t>
  </si>
  <si>
    <t>MS Complete for Business Plus w/ADH Srfc Laptop3/4 US 2Y from Purchase</t>
  </si>
  <si>
    <t>2&amp;3</t>
  </si>
  <si>
    <t>SUK-00001</t>
  </si>
  <si>
    <t>Surface DriveRetention Addon US Commercial  (Pro X and LP3)</t>
  </si>
  <si>
    <t>W47-00107</t>
  </si>
  <si>
    <t>Surface Pro X Comm Complete for Business+ ADH+ DriveRetention  2YR Warranty US</t>
  </si>
  <si>
    <t>F9W-00158</t>
  </si>
  <si>
    <t>Surface Pro X Comm Complete for Business+ ADH+ DriveRetention  3YR Warranty US</t>
  </si>
  <si>
    <t>HP3-00101</t>
  </si>
  <si>
    <t>Surface Pro X Comm Complete for Business+ ADH+ DriveRetention 4YR Warranty US</t>
  </si>
  <si>
    <t>F9W-00149</t>
  </si>
  <si>
    <t xml:space="preserve">Surface Pro Comm Complete for Bus Plus EXPSHP 3YR Warranty </t>
  </si>
  <si>
    <t>HP3-00002</t>
  </si>
  <si>
    <t xml:space="preserve">Surface Pro Comm Complete for Bus 4YR Warranty US USD </t>
  </si>
  <si>
    <t>W47-00090</t>
  </si>
  <si>
    <t xml:space="preserve">Surface Pro Comm Complete for Bus  2 YR Warranty US USD </t>
  </si>
  <si>
    <t>A9W-00005</t>
  </si>
  <si>
    <t xml:space="preserve">Surface Pro Comm Complete for Bus 3YR Warranty US/CA USD </t>
  </si>
  <si>
    <t>A9W-00001</t>
  </si>
  <si>
    <t xml:space="preserve">Surface Pro Comm EHS 3YR Warranty US/CA USD </t>
  </si>
  <si>
    <t>VP3-00031</t>
  </si>
  <si>
    <t xml:space="preserve">Surface Pro Comm EHS 4YR Warranty US USD </t>
  </si>
  <si>
    <t>W47-00037</t>
  </si>
  <si>
    <t xml:space="preserve">Surface Pro Comm Complete for Bus Plus EXPSHP 2 YR Warranty US USD </t>
  </si>
  <si>
    <t>HP3-00092</t>
  </si>
  <si>
    <t xml:space="preserve">Surface Pro Comm Complete for Bus Plus EXPSHP 4YR Warranty US USD </t>
  </si>
  <si>
    <t>HP3-00038</t>
  </si>
  <si>
    <t xml:space="preserve">Surface Laptop Comm Complete for Bus 4YR Warranty US USD </t>
  </si>
  <si>
    <t>W47-00089</t>
  </si>
  <si>
    <t>Surface Laptop Comm Complete for Bus  2 YR Warranty US USD</t>
  </si>
  <si>
    <t>F9W-00094</t>
  </si>
  <si>
    <t>Surface Laptop Comm Complete for Bus 3YR Warranty US USD</t>
  </si>
  <si>
    <t>A9W-00072</t>
  </si>
  <si>
    <t xml:space="preserve">Surface Laptop Comm EHS 3YR Warranty US USD </t>
  </si>
  <si>
    <t>VP3-00041</t>
  </si>
  <si>
    <t xml:space="preserve">Surface Laptop Comm EHS 4YR Warranty US USD </t>
  </si>
  <si>
    <t>F9W-00144</t>
  </si>
  <si>
    <t xml:space="preserve">Surface Book Comm Complete for Bus Plus EXPSHP 3YR Warranty US USD </t>
  </si>
  <si>
    <t>HP3-00029</t>
  </si>
  <si>
    <t xml:space="preserve">Surface Book Comm Complete for Bus 4YR Warranty US USD </t>
  </si>
  <si>
    <t>HP3-00093</t>
  </si>
  <si>
    <t xml:space="preserve">Surface Book Comm Complete for Bus Plus EXPSHP 4YR Warranty US USD </t>
  </si>
  <si>
    <t>W47-00035</t>
  </si>
  <si>
    <t xml:space="preserve">Surface Book Comm Complete for Bus Plus EXPSHP 2 YR Warranty US USD </t>
  </si>
  <si>
    <t>W47-00088</t>
  </si>
  <si>
    <t xml:space="preserve">Surface Book Comm Complete for Bus  2 YR Warranty US USD </t>
  </si>
  <si>
    <t>F9W-00083</t>
  </si>
  <si>
    <t xml:space="preserve">Suface Book Comm Complete for Bus 3YR Warranty US USD </t>
  </si>
  <si>
    <t>A9W-00060</t>
  </si>
  <si>
    <t xml:space="preserve">Surface Book Comm EHS 3YR Warranty US USD </t>
  </si>
  <si>
    <t>VP3-00005</t>
  </si>
  <si>
    <t xml:space="preserve">Surface Book Comm EHS 4YR Warranty US USD </t>
  </si>
  <si>
    <t>2 &amp; 3</t>
  </si>
  <si>
    <t>HSF-00001</t>
  </si>
  <si>
    <t>MS Next Business Day Advanced Exchange Add-on US Commercial Srfc VAS</t>
  </si>
  <si>
    <t>NRB-00021</t>
  </si>
  <si>
    <t>MS Extended Hardware Service Plus Srfc Pro US 2Y from Purchase</t>
  </si>
  <si>
    <t>NRB-00024</t>
  </si>
  <si>
    <t>MS Extended Hardware Service Plus Srfc Laptop US 2Y from Purchase</t>
  </si>
  <si>
    <t>NRB-00027</t>
  </si>
  <si>
    <t>MS Extended Hardware Service Plus Srfc Laptop Studio US 2Y from Purchase</t>
  </si>
  <si>
    <t>NRI-00021</t>
  </si>
  <si>
    <t>MS Extended Hardware Service Plus Srfc Pro US 3Y from Purchase</t>
  </si>
  <si>
    <t>NRI-00024</t>
  </si>
  <si>
    <t>MS Extended Hardware Service Plus Srfc Laptop US 3Y from Purchase</t>
  </si>
  <si>
    <t>NRI-00027</t>
  </si>
  <si>
    <t>MS Extended Hardware Service Plus Srfc Laptop Studio US 3Y from Purchase</t>
  </si>
  <si>
    <t>NRQ-00021</t>
  </si>
  <si>
    <t>MS Extended Hardware Service Plus Srfc Pro US 4Y from Purchase</t>
  </si>
  <si>
    <t>NRQ-00024</t>
  </si>
  <si>
    <t>MS Extended Hardware Service Plus Srfc Laptop US 4Y from Purchase</t>
  </si>
  <si>
    <t>W49-00049</t>
  </si>
  <si>
    <t>W49-00052</t>
  </si>
  <si>
    <t>MS Extended Hardware Service Srfc Pro US 2Y from Purchase</t>
  </si>
  <si>
    <t>W49-00055</t>
  </si>
  <si>
    <t>MS Extended Hardware Service Srfc Laptop US 2Y from Purchase</t>
  </si>
  <si>
    <t>W49-00058</t>
  </si>
  <si>
    <t>MS Extended Hardware Service Srfc Laptop Studio US 2Y from Purchase</t>
  </si>
  <si>
    <t>ACCESSORIES - Pens</t>
  </si>
  <si>
    <t>8WX-00001</t>
  </si>
  <si>
    <t>Surface Slim Pen 2  Commercial Black Pen</t>
  </si>
  <si>
    <t>8X3-00001</t>
  </si>
  <si>
    <t>Surface Slim Pen Charger Commercial Black Charcoal</t>
  </si>
  <si>
    <t>IVD-00001</t>
  </si>
  <si>
    <t>Microsoft Business Pen 2 10 pack CM ASKU SC AOC/EOC Hdwr Commercial Platinum</t>
  </si>
  <si>
    <t>NVZ-00001</t>
  </si>
  <si>
    <t>Surface Pen 25Pk M1776 Comm SC EN/XD/ES Hdwr Commercial</t>
  </si>
  <si>
    <t>NWG-00001</t>
  </si>
  <si>
    <t>Surface PenTip 80Pk M1776Com SC EN/XD/ES Hdwr Commercial</t>
  </si>
  <si>
    <t>LLM-00001</t>
  </si>
  <si>
    <t>Microsoft Surface Slim Pen - Black (for Pro X) - Commercal</t>
  </si>
  <si>
    <t>GFV-00001</t>
  </si>
  <si>
    <t>Surface Pen Tip Kit - Commercial</t>
  </si>
  <si>
    <t>EYV-00001</t>
  </si>
  <si>
    <t>Surface Pen Black  Surface Pro - Commercial</t>
  </si>
  <si>
    <t>EYV-00009</t>
  </si>
  <si>
    <t>Surface Pen Silver  Surface Pro - Commercial</t>
  </si>
  <si>
    <t>EYV-00041</t>
  </si>
  <si>
    <t>Microsoft Surface Pen Poppy Red -  Commercial</t>
  </si>
  <si>
    <t>EYV-00049</t>
  </si>
  <si>
    <t>Microsoft Surface Pen Ice Blue - Commercial</t>
  </si>
  <si>
    <t>NJ1-00001</t>
  </si>
  <si>
    <t>Srfc Slim Pen - 2 Tips CM SC AOC/EOC Hdwr Commercial Black</t>
  </si>
  <si>
    <t>ACCESSORIES - Keyboards</t>
  </si>
  <si>
    <t>8X8-00001</t>
  </si>
  <si>
    <t>Pro Signature KeyBoard CMASKUBdlP SC English Commercial Black</t>
  </si>
  <si>
    <t>8X8-00021</t>
  </si>
  <si>
    <t>Pro Signature KeyBoard  CMASKUBdlP SC English Commercial Poppy Red</t>
  </si>
  <si>
    <t>8X8-00041</t>
  </si>
  <si>
    <t>Pro Signature KeyBoard CMASKUBdlP SC English  Commercial Ice Blue</t>
  </si>
  <si>
    <t>8X8-00061</t>
  </si>
  <si>
    <t>Pro Signature KeyBoard  CMASKUBdlP SC English Commercial Platinum</t>
  </si>
  <si>
    <t>8X8-00095</t>
  </si>
  <si>
    <t>Pro Sig KB CMASKUBdlP SC English US/Canada Hdwr Commercial Sapphire</t>
  </si>
  <si>
    <t>8X8-00118</t>
  </si>
  <si>
    <t>Pro Sig KB CMASKUBdlP SC English US/Canada Hdwr Commercial Forest</t>
  </si>
  <si>
    <t>8XB-00001</t>
  </si>
  <si>
    <t>Pro Signature KeyBoard  COMM ASKU SC English Commercial Black</t>
  </si>
  <si>
    <t>8XB-00021</t>
  </si>
  <si>
    <t>Pro Signature KeyBoard  COMM ASKU SC English Commercial Poppy Red</t>
  </si>
  <si>
    <t>8XB-00041</t>
  </si>
  <si>
    <t>Pro Signature KeyBoard  COMM ASKU SC English Commercial Ice Blue</t>
  </si>
  <si>
    <t>8XB-00061</t>
  </si>
  <si>
    <t>Pro Signature KeyBoard COMM ASKU SC English  Commercial Platinum</t>
  </si>
  <si>
    <t>8XB-00091</t>
  </si>
  <si>
    <t>Pro Sig KB COMM ASKU SC English US/Canada Hdwr Commercial Sapphire</t>
  </si>
  <si>
    <t>8XB-00113</t>
  </si>
  <si>
    <t>Pro Sig KB COMM ASKU SC English US/Canada Hdwr Commercial Forest</t>
  </si>
  <si>
    <t>8XG-00001</t>
  </si>
  <si>
    <t>Surface Pro Signature Keyboard - Commercial Black</t>
  </si>
  <si>
    <t>26B-00061</t>
  </si>
  <si>
    <r>
      <rPr>
        <b/>
        <sz val="14"/>
        <color theme="1"/>
        <rFont val="Calibri"/>
        <family val="2"/>
        <scheme val="minor"/>
      </rPr>
      <t xml:space="preserve">Pro X Keyboard + Surface Slim Pen Bundle </t>
    </r>
    <r>
      <rPr>
        <sz val="14"/>
        <color theme="1"/>
        <rFont val="Calibri"/>
        <family val="2"/>
        <scheme val="minor"/>
      </rPr>
      <t>Concrete  Commercial</t>
    </r>
  </si>
  <si>
    <t>26B-00041</t>
  </si>
  <si>
    <r>
      <rPr>
        <b/>
        <sz val="14"/>
        <color theme="1"/>
        <rFont val="Calibri"/>
        <family val="2"/>
        <scheme val="minor"/>
      </rPr>
      <t xml:space="preserve">Pro X Keyboard + Surface Slim Pen Bundle </t>
    </r>
    <r>
      <rPr>
        <sz val="14"/>
        <color theme="1"/>
        <rFont val="Calibri"/>
        <family val="2"/>
        <scheme val="minor"/>
      </rPr>
      <t>Ice Blue  Commercial</t>
    </r>
  </si>
  <si>
    <t>26B-00021</t>
  </si>
  <si>
    <r>
      <rPr>
        <b/>
        <sz val="14"/>
        <color theme="1"/>
        <rFont val="Calibri"/>
        <family val="2"/>
        <scheme val="minor"/>
      </rPr>
      <t xml:space="preserve">Pro X Keyboard + Surface Slim Pen Bundle </t>
    </r>
    <r>
      <rPr>
        <sz val="14"/>
        <color theme="1"/>
        <rFont val="Calibri"/>
        <family val="2"/>
        <scheme val="minor"/>
      </rPr>
      <t xml:space="preserve"> Poppy Red Commercial</t>
    </r>
  </si>
  <si>
    <t>3YJ-00022</t>
  </si>
  <si>
    <t>Surface Keyboard Bluetooth gray - Commercial</t>
  </si>
  <si>
    <t>3SQ-00008</t>
  </si>
  <si>
    <t>Microsoft Ergonomic Keyboard  gray - Commercial</t>
  </si>
  <si>
    <t>ACCESSORIES - Mice &amp; Related</t>
  </si>
  <si>
    <t>KGZ-00041</t>
  </si>
  <si>
    <t>Srfc Mobile Mouse Comm SC Bluetooth EN/XD/XX Hdwr Commercial Ice Blue</t>
  </si>
  <si>
    <t>KGZ-00051</t>
  </si>
  <si>
    <t>Srfc Mobile Mouse Comm SC Bluetooth EN/XD/XX Hdwr Commercial Poppy Red</t>
  </si>
  <si>
    <t>3YR-00001</t>
  </si>
  <si>
    <t>Surface Mouse Commer SC Bluetooth EN/XD/XX Hdwr Commercial GRAY</t>
  </si>
  <si>
    <t>KGZ-00063</t>
  </si>
  <si>
    <t>Srfc Mobile Mouse Comm SC Bluetooth EN/XD/XX Hdwr Commercial Sandstone</t>
  </si>
  <si>
    <t>2WS-00001</t>
  </si>
  <si>
    <t>Surface Dial - Commercial</t>
  </si>
  <si>
    <t>FHD-00016</t>
  </si>
  <si>
    <t>Microsoft Surface Arc Mouse - Black</t>
  </si>
  <si>
    <t>FHD-00001</t>
  </si>
  <si>
    <t>Microsoft Surface Arc Mouse - Platinum</t>
  </si>
  <si>
    <t>FHD-00072</t>
  </si>
  <si>
    <t>Microsoft Surface Arc Mouse Comm (Poppy Red)</t>
  </si>
  <si>
    <t>FHD-00062</t>
  </si>
  <si>
    <t>Microsoft Surface Arc Mouse Comm (Ice Blue)</t>
  </si>
  <si>
    <t>KGZ-00001</t>
  </si>
  <si>
    <t>Srfc Mobile Mouse Comm SC Bluetooth EN/XD/XX Hdwr Commercial Platinum</t>
  </si>
  <si>
    <t>KGZ-00031</t>
  </si>
  <si>
    <t>Srfc Mobile Mouse Comm SC Bluetooth EN/XD/XX Hdwr Commercial Black</t>
  </si>
  <si>
    <t>FUH-00001</t>
  </si>
  <si>
    <t>Surface Precision MseComm SC Bluetooth EN/XD/XX Hdwr Commercial Light Grey</t>
  </si>
  <si>
    <t>ACCESSORIES - Docking Stations</t>
  </si>
  <si>
    <t>T8I-00001</t>
  </si>
  <si>
    <t>Surface Thunderbolt™ 4 Dock Commercial</t>
  </si>
  <si>
    <t>1GK-00001</t>
  </si>
  <si>
    <t>Surface Dock 2  2 x USB-C Commercial</t>
  </si>
  <si>
    <t>PF3-00005</t>
  </si>
  <si>
    <t>Surface Dock    Commercial</t>
  </si>
  <si>
    <t>ACCESSORIES - Power Supplies</t>
  </si>
  <si>
    <t>USY-00001</t>
  </si>
  <si>
    <t>Surface 127W Power Supply - Commercial</t>
  </si>
  <si>
    <t>LAC-00001</t>
  </si>
  <si>
    <t>Surface 24W Power Supply - Commercial</t>
  </si>
  <si>
    <t>Q5N-00001</t>
  </si>
  <si>
    <t>Surface Book 65W Power Supply USB Commercial</t>
  </si>
  <si>
    <t>ACCESSORIES - Adaptors</t>
  </si>
  <si>
    <t>8SC-00001</t>
  </si>
  <si>
    <t>Surface USB Link Commercial Black</t>
  </si>
  <si>
    <t>DLB-00001</t>
  </si>
  <si>
    <t>23W USB-C PSUCOMM SC EN/FR/ES  Commercial Black</t>
  </si>
  <si>
    <t>1E4-00001</t>
  </si>
  <si>
    <t>Surface USB-C Travel Hub - Commercial</t>
  </si>
  <si>
    <t>EJQ-00001</t>
  </si>
  <si>
    <t>Microsoft Mini Display to VGA Adapter - Commercial</t>
  </si>
  <si>
    <t>EJU-00001</t>
  </si>
  <si>
    <t xml:space="preserve">Microsoft Mini Display to HDMI Adapter - Commercial   </t>
  </si>
  <si>
    <t>EJS-00002</t>
  </si>
  <si>
    <t xml:space="preserve">Microsoft USB 3.0 to Ethernet Adapter - Commercial   </t>
  </si>
  <si>
    <t>LKZ-00001</t>
  </si>
  <si>
    <t>Surface USB-C to 3.5mm Audio Adapter - Commercial</t>
  </si>
  <si>
    <t>HFP-00001</t>
  </si>
  <si>
    <t>Microsoft USB-C to HDMI Adapter - Commercial</t>
  </si>
  <si>
    <t>HFT-00001</t>
  </si>
  <si>
    <t>Microsoft USB-C to VGA Adapter - Commercial</t>
  </si>
  <si>
    <t>ACCESSORIES - Other</t>
  </si>
  <si>
    <t>8SD-00001</t>
  </si>
  <si>
    <t>Surface Headphones 2+ EarPads SC EN/XD/XX US Hdwr Commercial Black</t>
  </si>
  <si>
    <t>8JN-00001</t>
  </si>
  <si>
    <t>Modern USB Headset CM SC EN/XC/XD/XX Hdwr Commercial Black</t>
  </si>
  <si>
    <t>8M8-00001</t>
  </si>
  <si>
    <t>Modern USB-C Speaker COMM SC USB Port EN/XD/XX Hdwr Commercial Black</t>
  </si>
  <si>
    <t>8MA-00001</t>
  </si>
  <si>
    <t>Modern Webcam COMM SC EN/XC/XD/XX Hdwr Commercial Black</t>
  </si>
  <si>
    <t>8JU-00001</t>
  </si>
  <si>
    <t>Modern WirelessHeadset CM SC EN/XC/XD/XX US/Canada Hdwr Commercial Black</t>
  </si>
  <si>
    <t>3BS-00001</t>
  </si>
  <si>
    <t>SRFC Headphones 2+ COMM SC EN/XD/XX US Commercial Black</t>
  </si>
  <si>
    <t>3BW-00001</t>
  </si>
  <si>
    <t>Surface Earbuds COMM SC EN/XD/XX US/Canada Hdwr Commercial Glacier</t>
  </si>
  <si>
    <t>I6P-00008</t>
  </si>
  <si>
    <t>Mdrn USB-C Headset CM SC EN/XC/XD/XX Hdwr Commercial Black</t>
  </si>
  <si>
    <t>I8X-00001</t>
  </si>
  <si>
    <t>Surface Adaptive Kit COMM SC EN/XD/XX US/Canada Hdwr Commercial</t>
  </si>
  <si>
    <t>IVG-00001</t>
  </si>
  <si>
    <t>Audio Dock Comm Audio Dock Ramba SC EN/XC/XD/XX US/Canada Hdwr Commercial Black</t>
  </si>
  <si>
    <t>IX8-00001</t>
  </si>
  <si>
    <t>Presenter + Comm SC EN/XC/XD/XX US/Canada Hdwr Commercial Black</t>
  </si>
  <si>
    <t>QST-00001</t>
  </si>
  <si>
    <t>Srfc Headphones 2 COMM SC EN/XD/XX US Hdwr Commercial Black</t>
  </si>
  <si>
    <r>
      <t>***</t>
    </r>
    <r>
      <rPr>
        <b/>
        <sz val="14"/>
        <color rgb="FFFF0000"/>
        <rFont val="Calibri"/>
        <family val="2"/>
        <scheme val="minor"/>
      </rPr>
      <t xml:space="preserve"> </t>
    </r>
    <r>
      <rPr>
        <b/>
        <sz val="16"/>
        <color rgb="FFFF0000"/>
        <rFont val="Calibri"/>
        <family val="2"/>
        <scheme val="minor"/>
      </rPr>
      <t>EDUCATION CUSTOMERS ONLY</t>
    </r>
    <r>
      <rPr>
        <b/>
        <sz val="14"/>
        <color rgb="FFFF0000"/>
        <rFont val="Calibri"/>
        <family val="2"/>
        <scheme val="minor"/>
      </rPr>
      <t xml:space="preserve"> </t>
    </r>
    <r>
      <rPr>
        <b/>
        <sz val="12"/>
        <color rgb="FFFF0000"/>
        <rFont val="Calibri"/>
        <family val="2"/>
        <scheme val="minor"/>
      </rPr>
      <t xml:space="preserve">***  </t>
    </r>
    <r>
      <rPr>
        <b/>
        <sz val="14"/>
        <color rgb="FFFF0000"/>
        <rFont val="Calibri"/>
        <family val="2"/>
        <scheme val="minor"/>
      </rPr>
      <t xml:space="preserve">                              </t>
    </r>
  </si>
  <si>
    <t>SURFACE PRO 7+</t>
  </si>
  <si>
    <t>3BQ-00001</t>
  </si>
  <si>
    <t>Surface Pro 7+ EDU - i5/8/128 (Platinum)</t>
  </si>
  <si>
    <t>21L-00001</t>
  </si>
  <si>
    <t>Surface Laptop Go EDU - i5/8GB/128GB (Platinum)</t>
  </si>
  <si>
    <t>21L-00024</t>
  </si>
  <si>
    <t>Surface Laptop Go EDU - i5/8GB/128GB (Ice Blue)</t>
  </si>
  <si>
    <t>21L-00035</t>
  </si>
  <si>
    <t>Surface Laptop Go EDU - i5/8GB/128GB (Sandstone)</t>
  </si>
  <si>
    <t>21M-00001</t>
  </si>
  <si>
    <t>Surface Laptop Go EDU - i5/8GB/256GB (Platinum)</t>
  </si>
  <si>
    <t>21M-00024</t>
  </si>
  <si>
    <t>Surface Laptop Go EDU - i5/8GB/256GB (Ice Blue)</t>
  </si>
  <si>
    <t>21M-00035</t>
  </si>
  <si>
    <t>Surface Laptop Go EDU - i5/8GB/256GB (Sandstone)</t>
  </si>
  <si>
    <t>14M-00001</t>
  </si>
  <si>
    <t>Surface Laptop Go EDU - i5/16GB/256GB (Platinum)</t>
  </si>
  <si>
    <t>SURFACE LAPTOP SE</t>
  </si>
  <si>
    <t>KF1-00001</t>
  </si>
  <si>
    <t xml:space="preserve">Surface Laptop SE 2C/4/64 EDU Commercial </t>
  </si>
  <si>
    <t>KF8-00001</t>
  </si>
  <si>
    <t>Surface Laptop SE 4C/8/128 EDU Commercial</t>
  </si>
  <si>
    <t>SURFACE GO 3</t>
  </si>
  <si>
    <t>8V7-00001</t>
  </si>
  <si>
    <t>Surface Go3 P/4/64 EDU ASKU SC EN/XD  Platinum AE</t>
  </si>
  <si>
    <t>8V7-00018</t>
  </si>
  <si>
    <t>Surface Go3 P/4/64 EDU ASKUW10 A1 SC EN/XD Commercial Platinum AE</t>
  </si>
  <si>
    <t>I4B-00001</t>
  </si>
  <si>
    <t>Surface Go3 LTE EDU P/4/64GB - Platinum Win11</t>
  </si>
  <si>
    <t>I4B-00017</t>
  </si>
  <si>
    <t>Surface Go3 LTE EDU P/4/64GB - Platinum Win10</t>
  </si>
  <si>
    <t>8VB-00001</t>
  </si>
  <si>
    <t>Surface Go3 P/8/128 EDU ASKU SC EN/XD Commercial Platinum AE</t>
  </si>
  <si>
    <t>8VB-00016</t>
  </si>
  <si>
    <t>Surface Go3 P/8/128 EDU ASKUW10 A1 SC EN/XD  Commercial Platinum AE</t>
  </si>
  <si>
    <t>STZ-00001</t>
  </si>
  <si>
    <t>Surface Go 2  EDU- Pentium/4/64 Commercial</t>
  </si>
  <si>
    <t>1GF-00001</t>
  </si>
  <si>
    <t>Surface Go 2  EDU - Pentium /8/128  Commercial</t>
  </si>
  <si>
    <t>ACCESSORIES</t>
  </si>
  <si>
    <t>NWH-00001</t>
  </si>
  <si>
    <t xml:space="preserve">Microsoft Classroom Pen (package of 20) Education </t>
  </si>
  <si>
    <t>8U3-00001</t>
  </si>
  <si>
    <t>Microsoft Classroom Pen (package of 20) Education v2</t>
  </si>
  <si>
    <t>A9W-00172</t>
  </si>
  <si>
    <t>MS Extended Hardware Service Srfc Laptop SE US 3Y from Purchase</t>
  </si>
  <si>
    <t>W47-00180</t>
  </si>
  <si>
    <t>MS Complete for Business w/ADH Srfc Laptop SE US 2Y from Purchase</t>
  </si>
  <si>
    <t>F9W-00234</t>
  </si>
  <si>
    <t>MS Complete for Business w/ADH Srfc Laptop SE US 3Y from Purchase</t>
  </si>
  <si>
    <t>W49-00030</t>
  </si>
  <si>
    <t>MS Extended Hardware Service Srfc Laptop SE US 2Y from Purchase</t>
  </si>
  <si>
    <t>HP3-00166</t>
  </si>
  <si>
    <t>MS Complete for Business w/ADH Srfc Laptop SE US 4Y from Purchase</t>
  </si>
  <si>
    <t>VP3-00125</t>
  </si>
  <si>
    <t>MS Extended Hardware Service Srfc Laptop SE US 4Y from Purchase</t>
  </si>
  <si>
    <t xml:space="preserve">*** MICROSOFT RETAIL STORE FULFILLMENT, ONLY***  Other Resellers Services not included in this PSS </t>
  </si>
  <si>
    <t>DEPOT SERVICES</t>
  </si>
  <si>
    <t>DQF-00292</t>
  </si>
  <si>
    <t>Microsoft Retail  Depot Services - Imaging/ Asset Tagging Setup Fee (for orders with &lt; 100 device units)</t>
  </si>
  <si>
    <t>DQF-00293</t>
  </si>
  <si>
    <t>Microsoft Retail Depot Services - Imaging/ Asset Tagging Service - Server based ($ / device unit)</t>
  </si>
  <si>
    <t>DQF-00295</t>
  </si>
  <si>
    <t>Microsoft Retail Depot Services - Asset Tagging Only Service ($ / device unit)</t>
  </si>
  <si>
    <t>DQF-00296</t>
  </si>
  <si>
    <t>Microsoft Retail Depot Services - Image Loading Service Only ($ / device unit)</t>
  </si>
  <si>
    <t>DQF-00341</t>
  </si>
  <si>
    <t>Microsoft Retail Depot Services - Skinning Application Service - Full Skin Wrap  ($ / device unit)</t>
  </si>
  <si>
    <t>DQF-00342</t>
  </si>
  <si>
    <t>Microsoft Retail Depot Services - Skinning Application Service - Partial Skin Wrap (up to 1/2 laptop size) ($ / device unit)</t>
  </si>
  <si>
    <t>DQF-00298</t>
  </si>
  <si>
    <t>Microsoft Retail Depot Services - Kitting (Merging) Service ($ / device unit)</t>
  </si>
  <si>
    <t>DQF-00299</t>
  </si>
  <si>
    <t>Microsoft Retai Depot Services - Delivery On-Demand (NBD delivery) Service ($ / device unit)</t>
  </si>
  <si>
    <t>DQF-00339</t>
  </si>
  <si>
    <t>Microsoft Retail Depot Services -  Etching: Small/Medium Monochrome Txt/Logo Engraving (Up to 72 Square Inches) ($/ device unit)</t>
  </si>
  <si>
    <t>DQF-00340</t>
  </si>
  <si>
    <t>Microsoft Retail Store Depot Services -  Etching: Large Monochrome Txt/Logo Engraving (&gt;72 and up to 288 Square Inches) ($/ device unit)</t>
  </si>
  <si>
    <t>DQF-00343</t>
  </si>
  <si>
    <t>Microsoft Retail Depot Services - BIOS Asset Tag Only Service Costs ($/ device unit)</t>
  </si>
  <si>
    <t>DQF-00344</t>
  </si>
  <si>
    <t>Microsoft Image Consulting ($/ hour of service)</t>
  </si>
  <si>
    <t>DQF-00301</t>
  </si>
  <si>
    <t xml:space="preserve">Microsoft RetailDepot Services - Custom Request </t>
  </si>
  <si>
    <t>Dependent on customer order</t>
  </si>
  <si>
    <t>DQF-00034</t>
  </si>
  <si>
    <t>Microsoft Retail Single Personal Training Session ($/ session)</t>
  </si>
  <si>
    <t>Kensington</t>
  </si>
  <si>
    <t xml:space="preserve">Category </t>
  </si>
  <si>
    <t>Universal Docking Stations</t>
  </si>
  <si>
    <t>Surface Docking Stations</t>
  </si>
  <si>
    <t>K62917NA</t>
  </si>
  <si>
    <t>SD7000 Surface Pro Docking Station - DP/HDMI - Windows 10</t>
  </si>
  <si>
    <t>K37899NA</t>
  </si>
  <si>
    <t>SD5750T Thunderbolt 4 Dock</t>
  </si>
  <si>
    <t>K38365WW</t>
  </si>
  <si>
    <t>SD1610 Mobile Docking with Pass-Through Charging</t>
  </si>
  <si>
    <t>Locking Solutions</t>
  </si>
  <si>
    <t>K62044WW</t>
  </si>
  <si>
    <t>Keyed Cable Lock for Surface Pro and Surface Go</t>
  </si>
  <si>
    <t>K66642WW</t>
  </si>
  <si>
    <t>Keyed Portable Cable Lock for Surface Pro and Surface Go</t>
  </si>
  <si>
    <t>K66646WW</t>
  </si>
  <si>
    <t>Dual Headed Microsoft® Surface™ Pro- Go and Microsaver 2.0 Lock</t>
  </si>
  <si>
    <t>K67975WW</t>
  </si>
  <si>
    <t>Locking Kit for Surface Studio</t>
  </si>
  <si>
    <t>K66300WW</t>
  </si>
  <si>
    <t>Resettable Combination Lock for Surface Pro and Surface Go- Polybag</t>
  </si>
  <si>
    <t>K66302WW</t>
  </si>
  <si>
    <t>Serialized Combination Lock for Surface Pro and Surface Go- Polybag</t>
  </si>
  <si>
    <t>K64821WW</t>
  </si>
  <si>
    <t>Locking Bracket for 13.5" Surface Book with MicroSaver 2.0</t>
  </si>
  <si>
    <t>K62858NA</t>
  </si>
  <si>
    <t>AC Lock &amp; Charge Station for Surface Devices</t>
  </si>
  <si>
    <t>Rugged Cases</t>
  </si>
  <si>
    <t>K99071WW</t>
  </si>
  <si>
    <t>Blackbelt Case with Integrated Connectivity for Surface Pro 8</t>
  </si>
  <si>
    <t>K97950WW</t>
  </si>
  <si>
    <t>BlackBelt Rugged Case for Surface Pro</t>
  </si>
  <si>
    <t>K97323WW</t>
  </si>
  <si>
    <t>BlackBelt Rugged Case for Surface Pro X</t>
  </si>
  <si>
    <t>K97580WW</t>
  </si>
  <si>
    <t>Blackbelt Rugged Case for Surface Pro 8</t>
  </si>
  <si>
    <t>K97582WW</t>
  </si>
  <si>
    <t>K97454WW</t>
  </si>
  <si>
    <t>BlackBelt Rugged Case for Surface Go</t>
  </si>
  <si>
    <t>Duo Case</t>
  </si>
  <si>
    <t>K97850WW</t>
  </si>
  <si>
    <t>Holster Case for Surface Duo</t>
  </si>
  <si>
    <t>Privacy Filters</t>
  </si>
  <si>
    <t>K64489WW</t>
  </si>
  <si>
    <t>FP123 Privacy Filter for Surface Pro</t>
  </si>
  <si>
    <t>K50730WW</t>
  </si>
  <si>
    <t>MagPro Elite Magnetic Privacy Screen for Surface Pro</t>
  </si>
  <si>
    <t>K55900WW</t>
  </si>
  <si>
    <t>FP10 Privacy Filter for Surface Go</t>
  </si>
  <si>
    <t>K54250WW</t>
  </si>
  <si>
    <t>SA124 Privacy Screen for Surface Laptop Go</t>
  </si>
  <si>
    <t>K50728WW</t>
  </si>
  <si>
    <t>MagPro™ Elite Magnetic Privacy Screen for Surface Laptop 13.5"</t>
  </si>
  <si>
    <t>K58362WW</t>
  </si>
  <si>
    <t>MagPro™ Elite Magnetic Privacy Screen for Surface Laptop 15"</t>
  </si>
  <si>
    <t>K55521WW</t>
  </si>
  <si>
    <t>SA135 Privacy Screen for Surface Book 2/3 13.5"</t>
  </si>
  <si>
    <t>K55522WW</t>
  </si>
  <si>
    <t>SA15 Privacy Screen for Surface Book 2/3 15"</t>
  </si>
  <si>
    <t>K51700WW</t>
  </si>
  <si>
    <t>MagPro Elite Privacy Screen for Surface Pro 8</t>
  </si>
  <si>
    <t>K51701WW</t>
  </si>
  <si>
    <t>MagPro Elite Privacy Screen for Surface Laptop Studio</t>
  </si>
  <si>
    <t>Trackballs</t>
  </si>
  <si>
    <t>K64325WW</t>
  </si>
  <si>
    <t>Expert Mouse Trackball</t>
  </si>
  <si>
    <t>K72359WW</t>
  </si>
  <si>
    <t>Wireless Expert Mouse Trackball</t>
  </si>
  <si>
    <t>NRI-00117</t>
  </si>
  <si>
    <t>NRQ-00117</t>
  </si>
  <si>
    <t>ZWM-00020</t>
  </si>
  <si>
    <t>HP3-00208</t>
  </si>
  <si>
    <t>W47-00203</t>
  </si>
  <si>
    <t>VP3-00161</t>
  </si>
  <si>
    <t>NRB-00118</t>
  </si>
  <si>
    <t>W49-00173</t>
  </si>
  <si>
    <t>ZWL-00018</t>
  </si>
  <si>
    <t>A9W-00214</t>
  </si>
  <si>
    <t>F9W-00260</t>
  </si>
  <si>
    <t>ZWK-00015</t>
  </si>
  <si>
    <t>MS Extended Hardware Service Plus Srfc Go4 US 3Y from Purchase</t>
  </si>
  <si>
    <t>MS Extended Hardware Service Plus Srfc Go4 US 4Y from Purchase</t>
  </si>
  <si>
    <t>MS Complete for Business Plus w/ADH Srfc Go4 US 4Y from Purchase</t>
  </si>
  <si>
    <t>MS Complete for Business w/ADH Srfc Go4 US 4Y from Purchase</t>
  </si>
  <si>
    <t>MS Complete for Business w/ADH Srfc Go4 US 2Y from Purchase</t>
  </si>
  <si>
    <t>MS Extended Hardware Service Srfc Go4 US 4Y from Purchase</t>
  </si>
  <si>
    <t>MS Extended Hardware Service Plus Srfc Go4 US 2Y from Purchase</t>
  </si>
  <si>
    <t>MS Extended Hardware Service Srfc Go4 US 2Y from Purchase</t>
  </si>
  <si>
    <t>MS Complete for Business Plus w/ADH Srfc Go4 US 3Y from Purchase</t>
  </si>
  <si>
    <t>MS Extended Hardware Service Srfc Go4 US 3Y from Purchase</t>
  </si>
  <si>
    <t>MS Complete for Business w/ADH Srfc Go4 US 3Y from Purchase</t>
  </si>
  <si>
    <t>MS Complete for Business Plus w/ADH Srfc Go4 US 2Y from Purchase</t>
  </si>
  <si>
    <t>NRI-00119</t>
  </si>
  <si>
    <t>ZWK-00017</t>
  </si>
  <si>
    <t>NRB-00120</t>
  </si>
  <si>
    <t>F9W-00262</t>
  </si>
  <si>
    <t>A9W-00216</t>
  </si>
  <si>
    <t>ZWL-00020</t>
  </si>
  <si>
    <t>HP3-00210</t>
  </si>
  <si>
    <t>W47-00205</t>
  </si>
  <si>
    <t>W49-00175</t>
  </si>
  <si>
    <t>ZWM-00022</t>
  </si>
  <si>
    <t>VP3-00163</t>
  </si>
  <si>
    <t>MS Extended Hardware Service Plus Srfc LptpStudio2 US 3Y from Prchse</t>
  </si>
  <si>
    <t>MS Complete for Business Plus w/ADH Srfc LptpStudio2 US 2Y from Prchse</t>
  </si>
  <si>
    <t>MS Extended Hardware Service Plus Srfc LptpStudio2 US 2Y from Prchse</t>
  </si>
  <si>
    <t>MS Complete for Business w/ADH Srfc LptpStudio2 US 3Y from Prchse</t>
  </si>
  <si>
    <t>MS Extended Hardware Service Srfc LptpStudio2 US 3Y from Prchse</t>
  </si>
  <si>
    <t>MS Complete for Business Plus w/ADH Srfc LptpStudio2 US 3Y from Prchse</t>
  </si>
  <si>
    <t>MS Complete for Business w/ADH Srfc LptpStudio2 US 4Y from Prchse</t>
  </si>
  <si>
    <t>MS Complete for Business w/ADH Srfc LptpStudio2 US 2Y from Prchse</t>
  </si>
  <si>
    <t>MS Extended Hardware Service Srfc LptpStudio2 US 2Y from Prchse</t>
  </si>
  <si>
    <t>MS Complete for Business Plus w/ADH Srfc LptpStudio2 US 4Y from Prchse</t>
  </si>
  <si>
    <t>MS Extended Hardware Service Srfc LptpStudio2 US 4Y from Prchse</t>
  </si>
  <si>
    <t>A9W-00215</t>
  </si>
  <si>
    <t>F9W-00261</t>
  </si>
  <si>
    <t>HP3-00209</t>
  </si>
  <si>
    <t>W47-00204</t>
  </si>
  <si>
    <t>ZWK-00016</t>
  </si>
  <si>
    <t>NRQ-00118</t>
  </si>
  <si>
    <t>ZWM-00021</t>
  </si>
  <si>
    <t>NRB-00119</t>
  </si>
  <si>
    <t>ZWL-00019</t>
  </si>
  <si>
    <t>VP3-00162</t>
  </si>
  <si>
    <t>MS Extended Hardware Service Srfc LptpGo3 US 3Y from Purchase</t>
  </si>
  <si>
    <t>MS Complete for Business w/ADH Srfc LptpGo3 US 3Y from Purchase</t>
  </si>
  <si>
    <t>MS Complete for Business w/ADH Srfc LptpGo3 US 4Y from Purchase</t>
  </si>
  <si>
    <t>MS Complete for Business w/ADH Srfc LptpGo3 US 2Y from Purchase</t>
  </si>
  <si>
    <t>MS Complete for Business Plus w/ADH Srfc LptpGo3 US 2Y from Purchase</t>
  </si>
  <si>
    <t>MS Extended Hardware Service Plus Srfc LptpGo3 US 4Y from Purchase</t>
  </si>
  <si>
    <t>MS Extended Hardware Service Srfc LptpGo1/2 US 2Y from Prchse</t>
  </si>
  <si>
    <t>MS Complete for Business Plus w/ADH Srfc LptpGo3 US 4Y from Purchase</t>
  </si>
  <si>
    <t>MS Extended Hardware Service Plus Srfc LptpGo3 US 2Y from Purchase</t>
  </si>
  <si>
    <t>MS Complete for Business Plus w/ADH Srfc LptpGo3 US 3Y from Purchase</t>
  </si>
  <si>
    <t>MS Extended Hardware Service Srfc LptpGo3 US 4Y from Purchase</t>
  </si>
  <si>
    <t>VXV-00001</t>
  </si>
  <si>
    <t>VXN-00001</t>
  </si>
  <si>
    <t>SURFACE Hub 3</t>
  </si>
  <si>
    <t>SfcHub3 50inCM EN/XD/XX US Commercial</t>
  </si>
  <si>
    <t>SfcHub3 PackCM EN/XD/XX US Commercial POTW</t>
  </si>
  <si>
    <t>XH1-00001</t>
  </si>
  <si>
    <t>XIM-00001</t>
  </si>
  <si>
    <t>XGT-00001</t>
  </si>
  <si>
    <t>XIG-00001</t>
  </si>
  <si>
    <t>XLF-00001</t>
  </si>
  <si>
    <t>XLG-00001</t>
  </si>
  <si>
    <t>ZRG-00001</t>
  </si>
  <si>
    <t>YZZ-00001</t>
  </si>
  <si>
    <t>Z2F-00001</t>
  </si>
  <si>
    <t>Z3H-00001</t>
  </si>
  <si>
    <t>Z4H-00001</t>
  </si>
  <si>
    <t>Surface Go 4N200/8/64 Win10 SC EN/XD/ES US/Canada Commercial Platinum</t>
  </si>
  <si>
    <t>Surface Go 4N200/8/256CM Win10 SC EN/XD/ES US/Canada Commercial Platinum</t>
  </si>
  <si>
    <t>Surface Go 4N200/8/64CM Win11 SC EN/XD/ES US/Canada Commercial Platinum</t>
  </si>
  <si>
    <t>Surface Go 4N200/8/256CM Win11 SC EN/XD/ES US/Canada Commercial Platinum</t>
  </si>
  <si>
    <t>Surface Laptop Studio 2i7/32/1TB/2000CM W11 English US/Canada Commercial Platinum</t>
  </si>
  <si>
    <t>Surface Laptop Studio 2i7/32/1TB/4050CM W11 English US/Canada Commercial Platinum</t>
  </si>
  <si>
    <t>Surface Laptop Studio 2 i7/16/512/iGPU CM W11 English Platinum US/Canada 1 License</t>
  </si>
  <si>
    <t>Surface Laptop Studio 2i7/16/512/4050CM W11 English US/Canada Commercial Platinum</t>
  </si>
  <si>
    <t>Surface Laptop Studio 2i7/64/1TB/4060CM W11 English US/Canada Commercial Platinum</t>
  </si>
  <si>
    <t>Surface Laptop Studio 2i7/64/2TB/4060CM W11 English US/Canada Commercial Platinum</t>
  </si>
  <si>
    <t>Surface Laptop Studio 2i7/64/2TB/2000CM W11 English US/Canada Commercial Platinum</t>
  </si>
  <si>
    <t>Surface Laptop Go 3i5/16/256CM SC English US/Canada Commercial Platinum</t>
  </si>
  <si>
    <t>Surface Laptop Go 3i5/8/256CM SC English US/Canada Commercial Platinum</t>
  </si>
  <si>
    <t>Surface Laptop Go 3i5/8/128CM No FPR SC English US/Canada Commercial Platinum</t>
  </si>
  <si>
    <t>Surface Laptop Go 3i5/16/512CM Win10 SC English US/Canada Commercial Platinum</t>
  </si>
  <si>
    <t>Surface Laptop Go 3i5/16/512CM SC English US/Canada Commercial Platinum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</si>
</sst>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164" formatCode="[$-409]mmmm\ d\,\ yyyy;@"/>
    <numFmt numFmtId="165" formatCode="[$$-409]#,##0.00_);\([$$-409]#,##0.00\)"/>
    <numFmt numFmtId="166" formatCode="0.0%"/>
    <numFmt numFmtId="167" formatCode="&quot;$&quot;#,##0.00"/>
    <numFmt numFmtId="168" formatCode="_-&quot;$&quot;* #,##0.00_-;\-&quot;$&quot;* #,##0.00_-;_-&quot;$&quot;* &quot;-&quot;??_-;_-@_-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3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</font>
    <font>
      <sz val="14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rgb="FF000000"/>
      <name val="Calibri"/>
      <family val="2"/>
    </font>
    <font>
      <sz val="14"/>
      <color theme="4"/>
      <name val="Calibri"/>
      <family val="2"/>
      <scheme val="minor"/>
    </font>
    <font>
      <sz val="14"/>
      <color theme="3" tint="-0.249977111117893"/>
      <name val="Calibri"/>
      <family val="2"/>
      <scheme val="minor"/>
    </font>
    <font>
      <sz val="8"/>
      <name val="Calibri"/>
      <family val="2"/>
      <scheme val="minor"/>
    </font>
    <font>
      <sz val="14"/>
      <color rgb="FF2F343A"/>
      <name val="Calibri"/>
      <family val="2"/>
      <scheme val="minor"/>
    </font>
    <font>
      <sz val="14"/>
      <color rgb="FF333333"/>
      <name val="Calibri"/>
      <family val="2"/>
      <scheme val="minor"/>
    </font>
    <font>
      <sz val="10"/>
      <name val="Segoe UI Light"/>
      <family val="2"/>
    </font>
    <font>
      <b/>
      <sz val="14"/>
      <color theme="3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 style="thin">
        <color auto="1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18" fillId="0" borderId="0"/>
  </cellStyleXfs>
  <cellXfs count="238">
    <xf numFmtId="0" fontId="0" fillId="0" borderId="0" xfId="0"/>
    <xf numFmtId="0" fontId="0" fillId="0" borderId="0" xfId="0" applyAlignment="1">
      <alignment wrapText="1"/>
    </xf>
    <xf numFmtId="0" fontId="4" fillId="0" borderId="0" xfId="0" applyFont="1"/>
    <xf numFmtId="165" fontId="4" fillId="0" borderId="0" xfId="0" applyNumberFormat="1" applyFont="1"/>
    <xf numFmtId="166" fontId="4" fillId="0" borderId="0" xfId="1" applyNumberFormat="1" applyFont="1"/>
    <xf numFmtId="8" fontId="0" fillId="0" borderId="0" xfId="0" applyNumberFormat="1"/>
    <xf numFmtId="0" fontId="3" fillId="0" borderId="0" xfId="0" applyFont="1" applyAlignment="1">
      <alignment wrapText="1"/>
    </xf>
    <xf numFmtId="0" fontId="7" fillId="0" borderId="0" xfId="0" applyFont="1"/>
    <xf numFmtId="0" fontId="0" fillId="0" borderId="0" xfId="0" quotePrefix="1" applyAlignment="1">
      <alignment wrapText="1"/>
    </xf>
    <xf numFmtId="0" fontId="0" fillId="0" borderId="0" xfId="0" quotePrefix="1" applyAlignment="1">
      <alignment horizontal="right" wrapText="1"/>
    </xf>
    <xf numFmtId="10" fontId="4" fillId="0" borderId="0" xfId="0" applyNumberFormat="1" applyFont="1"/>
    <xf numFmtId="0" fontId="6" fillId="0" borderId="0" xfId="0" applyFont="1"/>
    <xf numFmtId="0" fontId="9" fillId="0" borderId="0" xfId="0" applyFont="1"/>
    <xf numFmtId="0" fontId="10" fillId="0" borderId="0" xfId="0" applyFont="1" applyAlignment="1">
      <alignment wrapText="1"/>
    </xf>
    <xf numFmtId="0" fontId="10" fillId="0" borderId="0" xfId="0" applyFont="1"/>
    <xf numFmtId="8" fontId="10" fillId="0" borderId="0" xfId="0" applyNumberFormat="1" applyFont="1"/>
    <xf numFmtId="0" fontId="10" fillId="0" borderId="0" xfId="0" quotePrefix="1" applyFont="1" applyAlignment="1">
      <alignment horizontal="right" wrapText="1"/>
    </xf>
    <xf numFmtId="0" fontId="10" fillId="2" borderId="0" xfId="0" applyFont="1" applyFill="1"/>
    <xf numFmtId="0" fontId="12" fillId="0" borderId="0" xfId="0" applyFont="1"/>
    <xf numFmtId="0" fontId="10" fillId="0" borderId="0" xfId="0" applyFont="1" applyAlignment="1">
      <alignment horizontal="right"/>
    </xf>
    <xf numFmtId="0" fontId="10" fillId="2" borderId="0" xfId="0" quotePrefix="1" applyFont="1" applyFill="1"/>
    <xf numFmtId="0" fontId="17" fillId="0" borderId="0" xfId="0" applyFont="1" applyAlignment="1">
      <alignment wrapText="1"/>
    </xf>
    <xf numFmtId="0" fontId="17" fillId="0" borderId="0" xfId="0" applyFont="1" applyAlignment="1">
      <alignment horizontal="right"/>
    </xf>
    <xf numFmtId="0" fontId="19" fillId="0" borderId="0" xfId="0" applyFont="1"/>
    <xf numFmtId="0" fontId="19" fillId="0" borderId="0" xfId="0" applyFont="1" applyAlignment="1">
      <alignment horizontal="right"/>
    </xf>
    <xf numFmtId="0" fontId="3" fillId="0" borderId="0" xfId="0" applyFont="1"/>
    <xf numFmtId="0" fontId="22" fillId="0" borderId="0" xfId="0" applyFont="1"/>
    <xf numFmtId="0" fontId="21" fillId="0" borderId="0" xfId="0" applyFont="1"/>
    <xf numFmtId="0" fontId="22" fillId="0" borderId="0" xfId="0" applyFont="1" applyAlignment="1">
      <alignment wrapText="1"/>
    </xf>
    <xf numFmtId="0" fontId="10" fillId="0" borderId="2" xfId="0" applyFont="1" applyBorder="1"/>
    <xf numFmtId="0" fontId="20" fillId="0" borderId="2" xfId="0" applyFont="1" applyBorder="1"/>
    <xf numFmtId="0" fontId="10" fillId="2" borderId="2" xfId="0" applyFont="1" applyFill="1" applyBorder="1"/>
    <xf numFmtId="0" fontId="22" fillId="0" borderId="2" xfId="0" applyFont="1" applyBorder="1"/>
    <xf numFmtId="0" fontId="13" fillId="2" borderId="2" xfId="0" applyFont="1" applyFill="1" applyBorder="1"/>
    <xf numFmtId="0" fontId="13" fillId="0" borderId="2" xfId="0" applyFont="1" applyBorder="1"/>
    <xf numFmtId="0" fontId="0" fillId="0" borderId="2" xfId="0" applyBorder="1"/>
    <xf numFmtId="0" fontId="10" fillId="0" borderId="2" xfId="0" quotePrefix="1" applyFont="1" applyBorder="1"/>
    <xf numFmtId="0" fontId="10" fillId="2" borderId="2" xfId="0" quotePrefix="1" applyFont="1" applyFill="1" applyBorder="1"/>
    <xf numFmtId="0" fontId="14" fillId="0" borderId="2" xfId="0" applyFont="1" applyBorder="1"/>
    <xf numFmtId="0" fontId="7" fillId="0" borderId="2" xfId="0" applyFont="1" applyBorder="1"/>
    <xf numFmtId="0" fontId="21" fillId="0" borderId="2" xfId="0" applyFont="1" applyBorder="1"/>
    <xf numFmtId="0" fontId="24" fillId="0" borderId="2" xfId="0" applyFont="1" applyBorder="1"/>
    <xf numFmtId="0" fontId="25" fillId="0" borderId="2" xfId="0" applyFont="1" applyBorder="1"/>
    <xf numFmtId="8" fontId="24" fillId="0" borderId="2" xfId="0" applyNumberFormat="1" applyFont="1" applyBorder="1"/>
    <xf numFmtId="0" fontId="22" fillId="0" borderId="2" xfId="0" applyFont="1" applyBorder="1" applyAlignment="1">
      <alignment horizontal="left"/>
    </xf>
    <xf numFmtId="0" fontId="28" fillId="0" borderId="2" xfId="0" applyFont="1" applyBorder="1" applyAlignment="1">
      <alignment vertical="center" wrapText="1"/>
    </xf>
    <xf numFmtId="165" fontId="22" fillId="0" borderId="2" xfId="0" applyNumberFormat="1" applyFont="1" applyBorder="1"/>
    <xf numFmtId="165" fontId="24" fillId="0" borderId="2" xfId="0" applyNumberFormat="1" applyFont="1" applyBorder="1"/>
    <xf numFmtId="166" fontId="24" fillId="0" borderId="2" xfId="1" applyNumberFormat="1" applyFont="1" applyBorder="1"/>
    <xf numFmtId="0" fontId="26" fillId="0" borderId="2" xfId="0" applyFont="1" applyBorder="1"/>
    <xf numFmtId="0" fontId="29" fillId="0" borderId="2" xfId="0" applyFont="1" applyBorder="1"/>
    <xf numFmtId="8" fontId="29" fillId="0" borderId="2" xfId="0" applyNumberFormat="1" applyFont="1" applyBorder="1"/>
    <xf numFmtId="166" fontId="29" fillId="0" borderId="2" xfId="0" applyNumberFormat="1" applyFont="1" applyBorder="1"/>
    <xf numFmtId="0" fontId="29" fillId="0" borderId="2" xfId="0" applyFont="1" applyBorder="1" applyAlignment="1">
      <alignment horizontal="right"/>
    </xf>
    <xf numFmtId="166" fontId="24" fillId="2" borderId="2" xfId="1" applyNumberFormat="1" applyFont="1" applyFill="1" applyBorder="1"/>
    <xf numFmtId="0" fontId="22" fillId="2" borderId="2" xfId="0" quotePrefix="1" applyFont="1" applyFill="1" applyBorder="1" applyAlignment="1">
      <alignment horizontal="right" wrapText="1"/>
    </xf>
    <xf numFmtId="0" fontId="25" fillId="2" borderId="2" xfId="0" applyFont="1" applyFill="1" applyBorder="1"/>
    <xf numFmtId="0" fontId="22" fillId="2" borderId="2" xfId="0" quotePrefix="1" applyFont="1" applyFill="1" applyBorder="1" applyAlignment="1">
      <alignment horizontal="left" wrapText="1"/>
    </xf>
    <xf numFmtId="167" fontId="22" fillId="2" borderId="2" xfId="0" applyNumberFormat="1" applyFont="1" applyFill="1" applyBorder="1"/>
    <xf numFmtId="165" fontId="24" fillId="2" borderId="2" xfId="0" applyNumberFormat="1" applyFont="1" applyFill="1" applyBorder="1"/>
    <xf numFmtId="0" fontId="22" fillId="2" borderId="2" xfId="0" applyFont="1" applyFill="1" applyBorder="1" applyAlignment="1">
      <alignment wrapText="1"/>
    </xf>
    <xf numFmtId="167" fontId="22" fillId="0" borderId="2" xfId="0" applyNumberFormat="1" applyFont="1" applyBorder="1"/>
    <xf numFmtId="0" fontId="22" fillId="0" borderId="2" xfId="0" quotePrefix="1" applyFont="1" applyBorder="1" applyAlignment="1">
      <alignment horizontal="right" wrapText="1"/>
    </xf>
    <xf numFmtId="167" fontId="24" fillId="0" borderId="2" xfId="0" applyNumberFormat="1" applyFont="1" applyBorder="1"/>
    <xf numFmtId="0" fontId="22" fillId="0" borderId="2" xfId="0" quotePrefix="1" applyFont="1" applyBorder="1" applyAlignment="1">
      <alignment wrapText="1"/>
    </xf>
    <xf numFmtId="0" fontId="22" fillId="0" borderId="2" xfId="0" quotePrefix="1" applyFont="1" applyBorder="1" applyAlignment="1">
      <alignment horizontal="left" wrapText="1"/>
    </xf>
    <xf numFmtId="0" fontId="22" fillId="2" borderId="2" xfId="0" applyFont="1" applyFill="1" applyBorder="1" applyAlignment="1">
      <alignment horizontal="right"/>
    </xf>
    <xf numFmtId="0" fontId="29" fillId="0" borderId="2" xfId="0" applyFont="1" applyBorder="1" applyAlignment="1">
      <alignment horizontal="left"/>
    </xf>
    <xf numFmtId="0" fontId="29" fillId="2" borderId="2" xfId="0" quotePrefix="1" applyFont="1" applyFill="1" applyBorder="1" applyAlignment="1">
      <alignment horizontal="left" wrapText="1"/>
    </xf>
    <xf numFmtId="8" fontId="22" fillId="2" borderId="2" xfId="0" applyNumberFormat="1" applyFont="1" applyFill="1" applyBorder="1" applyAlignment="1">
      <alignment horizontal="right"/>
    </xf>
    <xf numFmtId="8" fontId="24" fillId="2" borderId="2" xfId="0" applyNumberFormat="1" applyFont="1" applyFill="1" applyBorder="1"/>
    <xf numFmtId="0" fontId="22" fillId="2" borderId="2" xfId="0" quotePrefix="1" applyFont="1" applyFill="1" applyBorder="1" applyAlignment="1">
      <alignment wrapText="1"/>
    </xf>
    <xf numFmtId="167" fontId="22" fillId="2" borderId="2" xfId="0" applyNumberFormat="1" applyFont="1" applyFill="1" applyBorder="1" applyAlignment="1">
      <alignment horizontal="right"/>
    </xf>
    <xf numFmtId="8" fontId="22" fillId="0" borderId="2" xfId="0" applyNumberFormat="1" applyFont="1" applyBorder="1" applyAlignment="1">
      <alignment horizontal="right"/>
    </xf>
    <xf numFmtId="167" fontId="22" fillId="0" borderId="2" xfId="0" applyNumberFormat="1" applyFont="1" applyBorder="1" applyAlignment="1">
      <alignment horizontal="right"/>
    </xf>
    <xf numFmtId="0" fontId="27" fillId="0" borderId="2" xfId="0" applyFont="1" applyBorder="1" applyAlignment="1">
      <alignment vertical="top"/>
    </xf>
    <xf numFmtId="0" fontId="28" fillId="0" borderId="2" xfId="0" applyFont="1" applyBorder="1" applyAlignment="1">
      <alignment vertical="top" wrapText="1"/>
    </xf>
    <xf numFmtId="0" fontId="22" fillId="0" borderId="2" xfId="0" applyFont="1" applyBorder="1" applyAlignment="1">
      <alignment horizontal="left" indent="8"/>
    </xf>
    <xf numFmtId="0" fontId="22" fillId="0" borderId="2" xfId="0" applyFont="1" applyBorder="1" applyAlignment="1">
      <alignment horizontal="left" wrapText="1"/>
    </xf>
    <xf numFmtId="0" fontId="22" fillId="0" borderId="3" xfId="0" applyFont="1" applyBorder="1" applyAlignment="1">
      <alignment wrapText="1"/>
    </xf>
    <xf numFmtId="0" fontId="30" fillId="0" borderId="2" xfId="0" applyFont="1" applyBorder="1"/>
    <xf numFmtId="0" fontId="27" fillId="0" borderId="0" xfId="0" applyFont="1"/>
    <xf numFmtId="0" fontId="22" fillId="0" borderId="0" xfId="0" applyFont="1" applyAlignment="1">
      <alignment horizontal="left"/>
    </xf>
    <xf numFmtId="8" fontId="24" fillId="0" borderId="0" xfId="0" applyNumberFormat="1" applyFont="1"/>
    <xf numFmtId="166" fontId="24" fillId="0" borderId="0" xfId="1" applyNumberFormat="1" applyFont="1"/>
    <xf numFmtId="165" fontId="24" fillId="0" borderId="0" xfId="0" applyNumberFormat="1" applyFont="1"/>
    <xf numFmtId="0" fontId="26" fillId="0" borderId="0" xfId="0" applyFont="1"/>
    <xf numFmtId="0" fontId="27" fillId="2" borderId="0" xfId="0" applyFont="1" applyFill="1"/>
    <xf numFmtId="0" fontId="22" fillId="2" borderId="0" xfId="0" applyFont="1" applyFill="1" applyAlignment="1">
      <alignment horizontal="left"/>
    </xf>
    <xf numFmtId="0" fontId="22" fillId="2" borderId="1" xfId="0" applyFont="1" applyFill="1" applyBorder="1" applyAlignment="1">
      <alignment wrapText="1"/>
    </xf>
    <xf numFmtId="8" fontId="22" fillId="0" borderId="0" xfId="0" applyNumberFormat="1" applyFont="1"/>
    <xf numFmtId="167" fontId="24" fillId="0" borderId="0" xfId="0" applyNumberFormat="1" applyFont="1"/>
    <xf numFmtId="166" fontId="24" fillId="0" borderId="0" xfId="0" applyNumberFormat="1" applyFont="1"/>
    <xf numFmtId="0" fontId="22" fillId="0" borderId="0" xfId="0" quotePrefix="1" applyFont="1" applyAlignment="1">
      <alignment horizontal="right" wrapText="1"/>
    </xf>
    <xf numFmtId="0" fontId="22" fillId="0" borderId="1" xfId="0" applyFont="1" applyBorder="1" applyAlignment="1">
      <alignment wrapText="1"/>
    </xf>
    <xf numFmtId="167" fontId="22" fillId="0" borderId="0" xfId="0" applyNumberFormat="1" applyFont="1"/>
    <xf numFmtId="0" fontId="25" fillId="0" borderId="0" xfId="0" applyFont="1"/>
    <xf numFmtId="0" fontId="22" fillId="2" borderId="0" xfId="0" applyFont="1" applyFill="1"/>
    <xf numFmtId="167" fontId="22" fillId="2" borderId="0" xfId="0" applyNumberFormat="1" applyFont="1" applyFill="1"/>
    <xf numFmtId="165" fontId="24" fillId="2" borderId="0" xfId="0" applyNumberFormat="1" applyFont="1" applyFill="1"/>
    <xf numFmtId="166" fontId="24" fillId="2" borderId="0" xfId="1" applyNumberFormat="1" applyFont="1" applyFill="1"/>
    <xf numFmtId="0" fontId="22" fillId="2" borderId="0" xfId="0" quotePrefix="1" applyFont="1" applyFill="1" applyAlignment="1">
      <alignment horizontal="right" wrapText="1"/>
    </xf>
    <xf numFmtId="0" fontId="22" fillId="0" borderId="0" xfId="0" applyFont="1" applyAlignment="1">
      <alignment horizontal="left" indent="8"/>
    </xf>
    <xf numFmtId="0" fontId="27" fillId="0" borderId="0" xfId="0" applyFont="1" applyAlignment="1">
      <alignment vertical="top"/>
    </xf>
    <xf numFmtId="0" fontId="29" fillId="0" borderId="0" xfId="0" applyFont="1" applyAlignment="1">
      <alignment horizontal="left"/>
    </xf>
    <xf numFmtId="0" fontId="26" fillId="2" borderId="0" xfId="0" applyFont="1" applyFill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31" fillId="0" borderId="0" xfId="0" applyFont="1" applyAlignment="1">
      <alignment vertical="center" wrapText="1"/>
    </xf>
    <xf numFmtId="0" fontId="22" fillId="0" borderId="0" xfId="0" quotePrefix="1" applyFont="1" applyAlignment="1">
      <alignment horizontal="left" wrapText="1"/>
    </xf>
    <xf numFmtId="0" fontId="28" fillId="0" borderId="0" xfId="0" applyFont="1" applyAlignment="1">
      <alignment vertical="top" wrapText="1"/>
    </xf>
    <xf numFmtId="167" fontId="24" fillId="2" borderId="2" xfId="0" applyNumberFormat="1" applyFont="1" applyFill="1" applyBorder="1"/>
    <xf numFmtId="0" fontId="22" fillId="0" borderId="4" xfId="0" applyFont="1" applyBorder="1"/>
    <xf numFmtId="0" fontId="22" fillId="2" borderId="4" xfId="0" quotePrefix="1" applyFont="1" applyFill="1" applyBorder="1" applyAlignment="1">
      <alignment horizontal="right" wrapText="1"/>
    </xf>
    <xf numFmtId="0" fontId="22" fillId="0" borderId="4" xfId="0" applyFont="1" applyBorder="1" applyAlignment="1">
      <alignment horizontal="right" wrapText="1"/>
    </xf>
    <xf numFmtId="0" fontId="22" fillId="0" borderId="5" xfId="0" applyFont="1" applyBorder="1"/>
    <xf numFmtId="0" fontId="22" fillId="0" borderId="0" xfId="0" applyFont="1" applyAlignment="1">
      <alignment vertical="top"/>
    </xf>
    <xf numFmtId="166" fontId="24" fillId="0" borderId="0" xfId="0" applyNumberFormat="1" applyFont="1" applyAlignment="1">
      <alignment vertical="top"/>
    </xf>
    <xf numFmtId="0" fontId="22" fillId="0" borderId="0" xfId="0" applyFont="1" applyAlignment="1">
      <alignment horizontal="right" vertical="top"/>
    </xf>
    <xf numFmtId="0" fontId="22" fillId="2" borderId="0" xfId="0" applyFont="1" applyFill="1" applyAlignment="1">
      <alignment wrapText="1"/>
    </xf>
    <xf numFmtId="0" fontId="22" fillId="0" borderId="2" xfId="0" applyFont="1" applyBorder="1" applyAlignment="1">
      <alignment horizontal="left" indent="7"/>
    </xf>
    <xf numFmtId="8" fontId="33" fillId="2" borderId="2" xfId="0" applyNumberFormat="1" applyFont="1" applyFill="1" applyBorder="1"/>
    <xf numFmtId="167" fontId="29" fillId="0" borderId="2" xfId="0" applyNumberFormat="1" applyFont="1" applyBorder="1"/>
    <xf numFmtId="14" fontId="36" fillId="0" borderId="7" xfId="0" applyNumberFormat="1" applyFont="1" applyBorder="1" applyAlignment="1">
      <alignment vertical="center"/>
    </xf>
    <xf numFmtId="14" fontId="22" fillId="0" borderId="2" xfId="0" applyNumberFormat="1" applyFont="1" applyBorder="1"/>
    <xf numFmtId="0" fontId="37" fillId="0" borderId="2" xfId="0" applyFont="1" applyBorder="1" applyAlignment="1">
      <alignment vertical="center"/>
    </xf>
    <xf numFmtId="0" fontId="29" fillId="0" borderId="2" xfId="0" applyFont="1" applyBorder="1" applyAlignment="1">
      <alignment vertical="center"/>
    </xf>
    <xf numFmtId="0" fontId="29" fillId="0" borderId="6" xfId="0" applyFont="1" applyBorder="1" applyAlignment="1">
      <alignment horizontal="left"/>
    </xf>
    <xf numFmtId="0" fontId="10" fillId="0" borderId="6" xfId="0" applyFont="1" applyBorder="1"/>
    <xf numFmtId="0" fontId="10" fillId="0" borderId="6" xfId="0" quotePrefix="1" applyFont="1" applyBorder="1"/>
    <xf numFmtId="0" fontId="3" fillId="0" borderId="2" xfId="0" applyFont="1" applyBorder="1"/>
    <xf numFmtId="0" fontId="21" fillId="2" borderId="2" xfId="0" applyFont="1" applyFill="1" applyBorder="1"/>
    <xf numFmtId="0" fontId="22" fillId="0" borderId="2" xfId="0" quotePrefix="1" applyFont="1" applyBorder="1" applyAlignment="1">
      <alignment horizontal="center" wrapText="1"/>
    </xf>
    <xf numFmtId="0" fontId="31" fillId="2" borderId="6" xfId="0" applyFont="1" applyFill="1" applyBorder="1" applyAlignment="1">
      <alignment vertical="center"/>
    </xf>
    <xf numFmtId="0" fontId="4" fillId="0" borderId="2" xfId="0" applyFont="1" applyBorder="1"/>
    <xf numFmtId="0" fontId="22" fillId="0" borderId="3" xfId="0" applyFont="1" applyBorder="1" applyAlignment="1">
      <alignment horizontal="left" wrapText="1"/>
    </xf>
    <xf numFmtId="0" fontId="24" fillId="0" borderId="0" xfId="0" applyFont="1"/>
    <xf numFmtId="0" fontId="38" fillId="0" borderId="0" xfId="0" applyFont="1"/>
    <xf numFmtId="164" fontId="38" fillId="0" borderId="0" xfId="0" quotePrefix="1" applyNumberFormat="1" applyFont="1" applyAlignment="1">
      <alignment horizontal="left" vertical="top"/>
    </xf>
    <xf numFmtId="168" fontId="22" fillId="0" borderId="2" xfId="5" applyFont="1" applyFill="1" applyBorder="1"/>
    <xf numFmtId="0" fontId="39" fillId="0" borderId="0" xfId="3" quotePrefix="1" applyFont="1"/>
    <xf numFmtId="0" fontId="22" fillId="0" borderId="2" xfId="0" applyFont="1" applyBorder="1" applyAlignment="1">
      <alignment horizontal="center"/>
    </xf>
    <xf numFmtId="0" fontId="25" fillId="3" borderId="0" xfId="0" applyFont="1" applyFill="1" applyAlignment="1">
      <alignment wrapText="1"/>
    </xf>
    <xf numFmtId="0" fontId="25" fillId="3" borderId="0" xfId="0" applyFont="1" applyFill="1" applyAlignment="1">
      <alignment horizontal="right" wrapText="1"/>
    </xf>
    <xf numFmtId="0" fontId="38" fillId="3" borderId="0" xfId="0" applyFont="1" applyFill="1" applyAlignment="1">
      <alignment horizontal="right" wrapText="1"/>
    </xf>
    <xf numFmtId="0" fontId="17" fillId="0" borderId="0" xfId="0" applyFont="1"/>
    <xf numFmtId="8" fontId="10" fillId="2" borderId="0" xfId="0" applyNumberFormat="1" applyFont="1" applyFill="1"/>
    <xf numFmtId="0" fontId="10" fillId="2" borderId="0" xfId="0" quotePrefix="1" applyFont="1" applyFill="1" applyAlignment="1">
      <alignment horizontal="right" wrapText="1"/>
    </xf>
    <xf numFmtId="8" fontId="17" fillId="0" borderId="0" xfId="0" applyNumberFormat="1" applyFont="1"/>
    <xf numFmtId="0" fontId="22" fillId="0" borderId="4" xfId="0" applyFont="1" applyBorder="1" applyAlignment="1">
      <alignment horizontal="right"/>
    </xf>
    <xf numFmtId="0" fontId="2" fillId="0" borderId="0" xfId="0" applyFont="1"/>
    <xf numFmtId="0" fontId="32" fillId="0" borderId="0" xfId="0" applyFont="1"/>
    <xf numFmtId="0" fontId="6" fillId="0" borderId="0" xfId="0" applyFont="1" applyAlignment="1">
      <alignment horizontal="center"/>
    </xf>
    <xf numFmtId="0" fontId="40" fillId="0" borderId="0" xfId="0" applyFont="1"/>
    <xf numFmtId="0" fontId="0" fillId="0" borderId="0" xfId="0" applyAlignment="1">
      <alignment horizontal="center"/>
    </xf>
    <xf numFmtId="0" fontId="0" fillId="0" borderId="0" xfId="0" quotePrefix="1" applyAlignment="1">
      <alignment horizontal="center" wrapText="1"/>
    </xf>
    <xf numFmtId="8" fontId="26" fillId="0" borderId="2" xfId="0" applyNumberFormat="1" applyFont="1" applyBorder="1" applyAlignment="1">
      <alignment horizontal="left"/>
    </xf>
    <xf numFmtId="0" fontId="25" fillId="3" borderId="0" xfId="0" applyFont="1" applyFill="1" applyAlignment="1">
      <alignment horizontal="left" wrapText="1"/>
    </xf>
    <xf numFmtId="8" fontId="25" fillId="3" borderId="0" xfId="0" applyNumberFormat="1" applyFont="1" applyFill="1" applyAlignment="1">
      <alignment horizontal="left" wrapText="1"/>
    </xf>
    <xf numFmtId="0" fontId="38" fillId="3" borderId="0" xfId="0" applyFont="1" applyFill="1" applyAlignment="1">
      <alignment horizontal="left" wrapText="1"/>
    </xf>
    <xf numFmtId="0" fontId="27" fillId="3" borderId="0" xfId="0" applyFont="1" applyFill="1" applyAlignment="1">
      <alignment horizontal="left" wrapText="1"/>
    </xf>
    <xf numFmtId="8" fontId="38" fillId="3" borderId="0" xfId="0" applyNumberFormat="1" applyFont="1" applyFill="1" applyAlignment="1">
      <alignment horizontal="left" wrapText="1"/>
    </xf>
    <xf numFmtId="8" fontId="24" fillId="0" borderId="2" xfId="0" applyNumberFormat="1" applyFont="1" applyBorder="1" applyAlignment="1">
      <alignment horizontal="right"/>
    </xf>
    <xf numFmtId="0" fontId="29" fillId="0" borderId="2" xfId="0" applyFont="1" applyBorder="1" applyAlignment="1">
      <alignment wrapText="1"/>
    </xf>
    <xf numFmtId="0" fontId="22" fillId="0" borderId="4" xfId="0" quotePrefix="1" applyFont="1" applyBorder="1" applyAlignment="1">
      <alignment horizontal="right" wrapText="1"/>
    </xf>
    <xf numFmtId="0" fontId="29" fillId="0" borderId="4" xfId="0" applyFont="1" applyBorder="1" applyAlignment="1">
      <alignment horizontal="right"/>
    </xf>
    <xf numFmtId="0" fontId="29" fillId="0" borderId="2" xfId="0" applyFont="1" applyBorder="1" applyAlignment="1">
      <alignment horizontal="center"/>
    </xf>
    <xf numFmtId="0" fontId="29" fillId="0" borderId="2" xfId="0" quotePrefix="1" applyFont="1" applyBorder="1" applyAlignment="1">
      <alignment horizontal="center" wrapText="1"/>
    </xf>
    <xf numFmtId="0" fontId="22" fillId="0" borderId="2" xfId="0" applyFont="1" applyBorder="1" applyAlignment="1">
      <alignment horizontal="center" wrapText="1"/>
    </xf>
    <xf numFmtId="0" fontId="22" fillId="0" borderId="4" xfId="0" applyFont="1" applyBorder="1" applyAlignment="1">
      <alignment horizontal="right" vertical="top"/>
    </xf>
    <xf numFmtId="9" fontId="24" fillId="0" borderId="2" xfId="0" applyNumberFormat="1" applyFont="1" applyBorder="1"/>
    <xf numFmtId="9" fontId="24" fillId="0" borderId="2" xfId="1" applyFont="1" applyFill="1" applyBorder="1"/>
    <xf numFmtId="0" fontId="39" fillId="0" borderId="0" xfId="3" quotePrefix="1" applyFont="1" applyBorder="1"/>
    <xf numFmtId="0" fontId="10" fillId="0" borderId="0" xfId="0" quotePrefix="1" applyFont="1"/>
    <xf numFmtId="0" fontId="10" fillId="0" borderId="0" xfId="0" quotePrefix="1" applyFont="1" applyAlignment="1">
      <alignment wrapText="1"/>
    </xf>
    <xf numFmtId="0" fontId="10" fillId="2" borderId="0" xfId="0" quotePrefix="1" applyFont="1" applyFill="1" applyAlignment="1">
      <alignment horizontal="left" wrapText="1"/>
    </xf>
    <xf numFmtId="0" fontId="8" fillId="0" borderId="0" xfId="0" applyFont="1" applyAlignment="1">
      <alignment vertical="center"/>
    </xf>
    <xf numFmtId="0" fontId="10" fillId="2" borderId="0" xfId="0" quotePrefix="1" applyFont="1" applyFill="1" applyAlignment="1">
      <alignment wrapText="1"/>
    </xf>
    <xf numFmtId="0" fontId="19" fillId="0" borderId="0" xfId="0" applyFont="1" applyAlignment="1">
      <alignment horizontal="left"/>
    </xf>
    <xf numFmtId="8" fontId="8" fillId="0" borderId="0" xfId="0" applyNumberFormat="1" applyFont="1" applyAlignment="1">
      <alignment horizontal="right" vertical="center"/>
    </xf>
    <xf numFmtId="0" fontId="14" fillId="0" borderId="0" xfId="0" applyFont="1"/>
    <xf numFmtId="0" fontId="22" fillId="0" borderId="2" xfId="0" applyFont="1" applyBorder="1" applyAlignment="1">
      <alignment wrapText="1"/>
    </xf>
    <xf numFmtId="0" fontId="22" fillId="0" borderId="2" xfId="0" applyFont="1" applyBorder="1" applyAlignment="1">
      <alignment horizontal="right"/>
    </xf>
    <xf numFmtId="0" fontId="27" fillId="0" borderId="2" xfId="0" applyFont="1" applyBorder="1"/>
    <xf numFmtId="0" fontId="22" fillId="2" borderId="2" xfId="0" applyFont="1" applyFill="1" applyBorder="1"/>
    <xf numFmtId="8" fontId="22" fillId="2" borderId="2" xfId="0" applyNumberFormat="1" applyFont="1" applyFill="1" applyBorder="1"/>
    <xf numFmtId="166" fontId="24" fillId="0" borderId="2" xfId="0" applyNumberFormat="1" applyFont="1" applyBorder="1"/>
    <xf numFmtId="8" fontId="22" fillId="0" borderId="2" xfId="0" applyNumberFormat="1" applyFont="1" applyBorder="1"/>
    <xf numFmtId="0" fontId="35" fillId="0" borderId="2" xfId="0" applyFont="1" applyBorder="1"/>
    <xf numFmtId="0" fontId="26" fillId="0" borderId="2" xfId="0" applyFont="1" applyBorder="1" applyAlignment="1">
      <alignment horizontal="left"/>
    </xf>
    <xf numFmtId="0" fontId="22" fillId="0" borderId="6" xfId="0" applyFont="1" applyBorder="1"/>
    <xf numFmtId="8" fontId="26" fillId="0" borderId="2" xfId="0" applyNumberFormat="1" applyFont="1" applyBorder="1" applyAlignment="1">
      <alignment horizontal="right"/>
    </xf>
    <xf numFmtId="0" fontId="31" fillId="0" borderId="2" xfId="0" applyFont="1" applyBorder="1" applyAlignment="1">
      <alignment vertical="center"/>
    </xf>
    <xf numFmtId="0" fontId="31" fillId="2" borderId="2" xfId="0" applyFont="1" applyFill="1" applyBorder="1" applyAlignment="1">
      <alignment vertical="center"/>
    </xf>
    <xf numFmtId="0" fontId="22" fillId="0" borderId="6" xfId="0" applyFont="1" applyBorder="1" applyAlignment="1">
      <alignment horizontal="right"/>
    </xf>
    <xf numFmtId="0" fontId="11" fillId="0" borderId="0" xfId="0" applyFont="1" applyAlignment="1">
      <alignment vertical="center" wrapText="1"/>
    </xf>
    <xf numFmtId="165" fontId="10" fillId="0" borderId="0" xfId="0" applyNumberFormat="1" applyFont="1"/>
    <xf numFmtId="0" fontId="26" fillId="0" borderId="0" xfId="0" applyFont="1" applyAlignment="1">
      <alignment horizontal="left"/>
    </xf>
    <xf numFmtId="0" fontId="35" fillId="0" borderId="0" xfId="0" applyFont="1"/>
    <xf numFmtId="8" fontId="26" fillId="0" borderId="0" xfId="0" applyNumberFormat="1" applyFont="1" applyAlignment="1">
      <alignment horizontal="right"/>
    </xf>
    <xf numFmtId="0" fontId="22" fillId="0" borderId="0" xfId="0" applyFont="1" applyAlignment="1">
      <alignment horizontal="right"/>
    </xf>
    <xf numFmtId="0" fontId="26" fillId="2" borderId="2" xfId="0" applyFont="1" applyFill="1" applyBorder="1"/>
    <xf numFmtId="8" fontId="26" fillId="0" borderId="6" xfId="0" applyNumberFormat="1" applyFont="1" applyBorder="1" applyAlignment="1">
      <alignment horizontal="right"/>
    </xf>
    <xf numFmtId="0" fontId="15" fillId="0" borderId="0" xfId="0" applyFont="1"/>
    <xf numFmtId="164" fontId="38" fillId="0" borderId="0" xfId="0" quotePrefix="1" applyNumberFormat="1" applyFont="1" applyAlignment="1">
      <alignment horizontal="left"/>
    </xf>
    <xf numFmtId="0" fontId="39" fillId="0" borderId="0" xfId="3" quotePrefix="1" applyFont="1" applyAlignment="1"/>
    <xf numFmtId="9" fontId="24" fillId="0" borderId="2" xfId="1" applyFont="1" applyFill="1" applyBorder="1" applyAlignment="1"/>
    <xf numFmtId="8" fontId="26" fillId="0" borderId="2" xfId="0" applyNumberFormat="1" applyFont="1" applyBorder="1"/>
    <xf numFmtId="0" fontId="26" fillId="0" borderId="2" xfId="0" applyFont="1" applyBorder="1" applyAlignment="1">
      <alignment wrapText="1"/>
    </xf>
    <xf numFmtId="166" fontId="12" fillId="2" borderId="0" xfId="1" applyNumberFormat="1" applyFont="1" applyFill="1" applyBorder="1" applyAlignment="1"/>
    <xf numFmtId="166" fontId="17" fillId="0" borderId="0" xfId="1" applyNumberFormat="1" applyFont="1" applyBorder="1" applyAlignment="1"/>
    <xf numFmtId="166" fontId="12" fillId="0" borderId="0" xfId="1" applyNumberFormat="1" applyFont="1" applyBorder="1" applyAlignment="1"/>
    <xf numFmtId="166" fontId="4" fillId="0" borderId="0" xfId="1" applyNumberFormat="1" applyFont="1" applyBorder="1" applyAlignment="1"/>
    <xf numFmtId="8" fontId="24" fillId="0" borderId="0" xfId="0" applyNumberFormat="1" applyFont="1" applyAlignment="1">
      <alignment horizontal="right"/>
    </xf>
    <xf numFmtId="9" fontId="24" fillId="0" borderId="0" xfId="1" applyFont="1" applyFill="1" applyBorder="1" applyAlignment="1"/>
    <xf numFmtId="0" fontId="10" fillId="2" borderId="0" xfId="0" quotePrefix="1" applyFont="1" applyFill="1" applyAlignment="1">
      <alignment horizontal="center" wrapText="1"/>
    </xf>
    <xf numFmtId="0" fontId="1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6" fillId="0" borderId="0" xfId="0" applyFont="1"/>
    <xf numFmtId="8" fontId="16" fillId="0" borderId="0" xfId="0" applyNumberFormat="1" applyFont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quotePrefix="1" applyFont="1" applyAlignment="1">
      <alignment horizontal="center" wrapText="1"/>
    </xf>
    <xf numFmtId="8" fontId="14" fillId="0" borderId="0" xfId="0" applyNumberFormat="1" applyFont="1"/>
    <xf numFmtId="8" fontId="6" fillId="0" borderId="0" xfId="0" applyNumberFormat="1" applyFont="1"/>
    <xf numFmtId="0" fontId="25" fillId="0" borderId="2" xfId="0" applyFont="1" applyBorder="1" applyAlignment="1">
      <alignment vertical="center"/>
    </xf>
    <xf numFmtId="0" fontId="22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/>
    </xf>
    <xf numFmtId="8" fontId="22" fillId="0" borderId="2" xfId="0" applyNumberFormat="1" applyFont="1" applyBorder="1" applyAlignment="1">
      <alignment vertical="center"/>
    </xf>
    <xf numFmtId="8" fontId="24" fillId="0" borderId="2" xfId="0" applyNumberFormat="1" applyFont="1" applyBorder="1" applyAlignment="1">
      <alignment horizontal="right" vertical="center"/>
    </xf>
    <xf numFmtId="9" fontId="24" fillId="0" borderId="2" xfId="0" applyNumberFormat="1" applyFont="1" applyBorder="1" applyAlignment="1">
      <alignment vertical="center"/>
    </xf>
    <xf numFmtId="0" fontId="22" fillId="0" borderId="4" xfId="0" applyFont="1" applyBorder="1" applyAlignment="1">
      <alignment horizontal="right" vertical="center" wrapText="1"/>
    </xf>
    <xf numFmtId="0" fontId="22" fillId="0" borderId="0" xfId="0" applyFont="1" applyAlignment="1">
      <alignment vertical="center"/>
    </xf>
    <xf numFmtId="8" fontId="22" fillId="0" borderId="0" xfId="0" applyNumberFormat="1" applyFont="1" applyAlignment="1">
      <alignment horizontal="left"/>
    </xf>
    <xf numFmtId="0" fontId="23" fillId="0" borderId="8" xfId="0" applyFont="1" applyBorder="1"/>
    <xf numFmtId="0" fontId="15" fillId="0" borderId="0" xfId="0" applyFont="1"/>
    <xf numFmtId="0" fontId="17" fillId="0" borderId="0" xfId="0" applyFont="1"/>
    <xf numFmtId="8" fontId="22" fillId="0" borderId="2" xfId="0" applyNumberFormat="1" applyFont="1" applyFill="1" applyBorder="1"/>
    <xf numFmtId="8" fontId="24" fillId="0" borderId="2" xfId="0" applyNumberFormat="1" applyFont="1" applyFill="1" applyBorder="1" applyAlignment="1">
      <alignment horizontal="right"/>
    </xf>
  </cellXfs>
  <cellStyles count="7">
    <cellStyle name="Currency 2" xfId="5" xr:uid="{00000000-0005-0000-0000-000001000000}"/>
    <cellStyle name="Hyperlink" xfId="3" builtinId="8"/>
    <cellStyle name="Normal" xfId="0" builtinId="0"/>
    <cellStyle name="Normal 2" xfId="2" xr:uid="{00000000-0005-0000-0000-000004000000}"/>
    <cellStyle name="Normal 2 6 5" xfId="4" xr:uid="{00000000-0005-0000-0000-000005000000}"/>
    <cellStyle name="Normal 4" xfId="6" xr:uid="{42B4CF9E-92FA-4754-9ED6-B7BDB8ACFB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J609"/>
  <sheetViews>
    <sheetView showGridLines="0" tabSelected="1" topLeftCell="E1" zoomScale="60" zoomScaleNormal="60" workbookViewId="0">
      <pane ySplit="6" topLeftCell="A24" activePane="bottomLeft" state="frozen"/>
      <selection pane="bottomLeft" activeCell="E47" sqref="E47"/>
    </sheetView>
  </sheetViews>
  <sheetFormatPr defaultColWidth="9" defaultRowHeight="14.4" x14ac:dyDescent="0.3"/>
  <cols>
    <col min="1" max="1" width="36.44140625" bestFit="1" customWidth="1"/>
    <col min="2" max="2" width="34.6640625" style="153" customWidth="1"/>
    <col min="3" max="3" width="19.5546875" customWidth="1"/>
    <col min="4" max="4" width="16.33203125" customWidth="1"/>
    <col min="5" max="5" width="114.88671875" style="1" customWidth="1"/>
    <col min="6" max="6" width="21.88671875" style="5" customWidth="1"/>
    <col min="7" max="7" width="20" style="5" customWidth="1"/>
    <col min="8" max="8" width="14" style="2" customWidth="1"/>
    <col min="9" max="9" width="14.33203125" customWidth="1"/>
    <col min="10" max="10" width="79.44140625" bestFit="1" customWidth="1"/>
  </cols>
  <sheetData>
    <row r="1" spans="1:10" s="26" customFormat="1" ht="18" x14ac:dyDescent="0.35">
      <c r="A1" s="96" t="s">
        <v>0</v>
      </c>
      <c r="B1" s="136" t="s">
        <v>1</v>
      </c>
      <c r="E1" s="28"/>
      <c r="F1" s="90"/>
      <c r="G1" s="90"/>
      <c r="H1" s="135"/>
    </row>
    <row r="2" spans="1:10" s="26" customFormat="1" ht="18" x14ac:dyDescent="0.35">
      <c r="A2" s="96" t="s">
        <v>2</v>
      </c>
      <c r="B2" s="27" t="s">
        <v>3</v>
      </c>
      <c r="E2" s="28"/>
      <c r="F2" s="90"/>
      <c r="G2" s="90"/>
      <c r="H2" s="135"/>
    </row>
    <row r="3" spans="1:10" s="26" customFormat="1" ht="18" x14ac:dyDescent="0.35">
      <c r="A3" s="96" t="s">
        <v>4</v>
      </c>
      <c r="B3" s="203">
        <v>45224</v>
      </c>
      <c r="E3" s="28"/>
      <c r="F3" s="90"/>
      <c r="G3" s="90"/>
      <c r="H3" s="135"/>
    </row>
    <row r="4" spans="1:10" s="26" customFormat="1" ht="21" x14ac:dyDescent="0.4">
      <c r="A4" s="96" t="s">
        <v>5</v>
      </c>
      <c r="B4" s="204" t="s">
        <v>6</v>
      </c>
      <c r="E4" s="28"/>
      <c r="F4" s="90"/>
      <c r="G4" s="90"/>
      <c r="H4" s="135"/>
    </row>
    <row r="5" spans="1:10" ht="21" x14ac:dyDescent="0.4">
      <c r="A5" s="27" t="s">
        <v>7</v>
      </c>
    </row>
    <row r="6" spans="1:10" s="6" customFormat="1" ht="36" x14ac:dyDescent="0.35">
      <c r="A6" s="156" t="s">
        <v>8</v>
      </c>
      <c r="B6" s="156" t="s">
        <v>9</v>
      </c>
      <c r="C6" s="156" t="s">
        <v>10</v>
      </c>
      <c r="D6" s="156" t="s">
        <v>11</v>
      </c>
      <c r="E6" s="156" t="s">
        <v>12</v>
      </c>
      <c r="F6" s="157" t="s">
        <v>13</v>
      </c>
      <c r="G6" s="160" t="s">
        <v>14</v>
      </c>
      <c r="H6" s="158" t="s">
        <v>15</v>
      </c>
      <c r="I6" s="156" t="s">
        <v>16</v>
      </c>
      <c r="J6" s="156" t="s">
        <v>17</v>
      </c>
    </row>
    <row r="7" spans="1:10" s="14" customFormat="1" ht="18" x14ac:dyDescent="0.35">
      <c r="A7" s="42" t="s">
        <v>18</v>
      </c>
      <c r="B7" s="140" t="s">
        <v>19</v>
      </c>
      <c r="C7" s="188" t="s">
        <v>20</v>
      </c>
      <c r="D7" s="32" t="s">
        <v>21</v>
      </c>
      <c r="E7" s="50" t="s">
        <v>22</v>
      </c>
      <c r="F7" s="190">
        <v>8999.99</v>
      </c>
      <c r="G7" s="161">
        <v>8279.99</v>
      </c>
      <c r="H7" s="205">
        <v>0.08</v>
      </c>
      <c r="I7" s="148" t="s">
        <v>23</v>
      </c>
      <c r="J7" s="14" t="s">
        <v>24</v>
      </c>
    </row>
    <row r="8" spans="1:10" s="14" customFormat="1" ht="18" x14ac:dyDescent="0.35">
      <c r="A8" s="42" t="s">
        <v>18</v>
      </c>
      <c r="B8" s="140" t="s">
        <v>19</v>
      </c>
      <c r="C8" s="188" t="s">
        <v>25</v>
      </c>
      <c r="D8" s="32" t="s">
        <v>21</v>
      </c>
      <c r="E8" s="49" t="s">
        <v>26</v>
      </c>
      <c r="F8" s="190">
        <v>149.99</v>
      </c>
      <c r="G8" s="161">
        <v>127.49</v>
      </c>
      <c r="H8" s="205">
        <v>0.15</v>
      </c>
      <c r="I8" s="148" t="s">
        <v>23</v>
      </c>
      <c r="J8" s="14" t="s">
        <v>24</v>
      </c>
    </row>
    <row r="9" spans="1:10" s="14" customFormat="1" ht="18" x14ac:dyDescent="0.35">
      <c r="A9" s="42" t="s">
        <v>18</v>
      </c>
      <c r="B9" s="140" t="s">
        <v>19</v>
      </c>
      <c r="C9" s="188" t="s">
        <v>27</v>
      </c>
      <c r="D9" s="32" t="s">
        <v>21</v>
      </c>
      <c r="E9" s="49" t="s">
        <v>28</v>
      </c>
      <c r="F9" s="190">
        <v>199.99</v>
      </c>
      <c r="G9" s="161">
        <v>169.99</v>
      </c>
      <c r="H9" s="205">
        <v>0.15</v>
      </c>
      <c r="I9" s="148" t="s">
        <v>23</v>
      </c>
      <c r="J9" s="14" t="s">
        <v>24</v>
      </c>
    </row>
    <row r="10" spans="1:10" s="14" customFormat="1" ht="18" x14ac:dyDescent="0.35">
      <c r="A10" s="42" t="s">
        <v>18</v>
      </c>
      <c r="B10" s="140" t="s">
        <v>19</v>
      </c>
      <c r="C10" s="162" t="s">
        <v>29</v>
      </c>
      <c r="D10" s="32" t="s">
        <v>21</v>
      </c>
      <c r="E10" s="49" t="s">
        <v>30</v>
      </c>
      <c r="F10" s="190">
        <v>799.99</v>
      </c>
      <c r="G10" s="161">
        <v>679.99</v>
      </c>
      <c r="H10" s="205">
        <v>0.15</v>
      </c>
      <c r="I10" s="163" t="s">
        <v>31</v>
      </c>
      <c r="J10" s="14" t="s">
        <v>24</v>
      </c>
    </row>
    <row r="11" spans="1:10" s="14" customFormat="1" ht="18" x14ac:dyDescent="0.35">
      <c r="A11" s="42" t="s">
        <v>18</v>
      </c>
      <c r="B11" s="140" t="s">
        <v>19</v>
      </c>
      <c r="C11" s="32" t="s">
        <v>32</v>
      </c>
      <c r="D11" s="32" t="s">
        <v>21</v>
      </c>
      <c r="E11" s="32" t="s">
        <v>33</v>
      </c>
      <c r="F11" s="186">
        <v>55</v>
      </c>
      <c r="G11" s="161">
        <v>46.75</v>
      </c>
      <c r="H11" s="169">
        <v>0.15</v>
      </c>
      <c r="I11" s="148" t="s">
        <v>23</v>
      </c>
      <c r="J11" s="14" t="s">
        <v>24</v>
      </c>
    </row>
    <row r="12" spans="1:10" s="14" customFormat="1" ht="18" x14ac:dyDescent="0.35">
      <c r="A12" s="42" t="s">
        <v>18</v>
      </c>
      <c r="B12" s="140" t="s">
        <v>19</v>
      </c>
      <c r="C12" s="32" t="s">
        <v>34</v>
      </c>
      <c r="D12" s="32" t="s">
        <v>21</v>
      </c>
      <c r="E12" s="32" t="s">
        <v>35</v>
      </c>
      <c r="F12" s="186">
        <v>99</v>
      </c>
      <c r="G12" s="161">
        <v>84.15</v>
      </c>
      <c r="H12" s="169">
        <v>0.15</v>
      </c>
      <c r="I12" s="148" t="s">
        <v>23</v>
      </c>
      <c r="J12" s="14" t="s">
        <v>24</v>
      </c>
    </row>
    <row r="13" spans="1:10" s="14" customFormat="1" ht="18" x14ac:dyDescent="0.35">
      <c r="A13" s="42" t="s">
        <v>18</v>
      </c>
      <c r="B13" s="140" t="s">
        <v>19</v>
      </c>
      <c r="C13" s="32" t="s">
        <v>34</v>
      </c>
      <c r="D13" s="32" t="s">
        <v>21</v>
      </c>
      <c r="E13" s="32" t="s">
        <v>35</v>
      </c>
      <c r="F13" s="186">
        <v>99</v>
      </c>
      <c r="G13" s="161">
        <v>84.15</v>
      </c>
      <c r="H13" s="169">
        <v>0.15</v>
      </c>
      <c r="I13" s="148" t="s">
        <v>23</v>
      </c>
      <c r="J13" s="14" t="s">
        <v>24</v>
      </c>
    </row>
    <row r="14" spans="1:10" s="14" customFormat="1" ht="18" x14ac:dyDescent="0.35">
      <c r="A14" s="42" t="s">
        <v>18</v>
      </c>
      <c r="B14" s="140" t="s">
        <v>19</v>
      </c>
      <c r="C14" s="32" t="s">
        <v>36</v>
      </c>
      <c r="D14" s="32" t="s">
        <v>21</v>
      </c>
      <c r="E14" s="180" t="s">
        <v>37</v>
      </c>
      <c r="F14" s="186">
        <v>99.99</v>
      </c>
      <c r="G14" s="161">
        <v>84.99</v>
      </c>
      <c r="H14" s="169">
        <v>0.15</v>
      </c>
      <c r="I14" s="148" t="s">
        <v>23</v>
      </c>
      <c r="J14" s="14" t="s">
        <v>24</v>
      </c>
    </row>
    <row r="15" spans="1:10" s="14" customFormat="1" ht="18" x14ac:dyDescent="0.35">
      <c r="A15" s="42" t="s">
        <v>18</v>
      </c>
      <c r="B15" s="140" t="s">
        <v>19</v>
      </c>
      <c r="C15" s="188" t="s">
        <v>38</v>
      </c>
      <c r="D15" s="32" t="s">
        <v>21</v>
      </c>
      <c r="E15" s="187" t="s">
        <v>39</v>
      </c>
      <c r="F15" s="206">
        <v>1899.99</v>
      </c>
      <c r="G15" s="161">
        <v>1804.99</v>
      </c>
      <c r="H15" s="205">
        <v>0.05</v>
      </c>
      <c r="I15" s="148" t="s">
        <v>23</v>
      </c>
      <c r="J15" s="14" t="s">
        <v>24</v>
      </c>
    </row>
    <row r="16" spans="1:10" s="14" customFormat="1" ht="18" x14ac:dyDescent="0.35">
      <c r="A16" s="42" t="s">
        <v>18</v>
      </c>
      <c r="B16" s="140" t="s">
        <v>19</v>
      </c>
      <c r="C16" s="188" t="s">
        <v>40</v>
      </c>
      <c r="D16" s="32" t="s">
        <v>21</v>
      </c>
      <c r="E16" s="187" t="s">
        <v>41</v>
      </c>
      <c r="F16" s="190">
        <v>799.99</v>
      </c>
      <c r="G16" s="161">
        <v>759.99</v>
      </c>
      <c r="H16" s="205">
        <v>0.05</v>
      </c>
      <c r="I16" s="148" t="s">
        <v>23</v>
      </c>
      <c r="J16" s="14" t="s">
        <v>24</v>
      </c>
    </row>
    <row r="17" spans="1:10" s="14" customFormat="1" ht="18" x14ac:dyDescent="0.35">
      <c r="A17" s="42" t="s">
        <v>18</v>
      </c>
      <c r="B17" s="140" t="s">
        <v>19</v>
      </c>
      <c r="C17" s="162" t="s">
        <v>42</v>
      </c>
      <c r="D17" s="32" t="s">
        <v>21</v>
      </c>
      <c r="E17" s="49" t="s">
        <v>43</v>
      </c>
      <c r="F17" s="186">
        <v>3199.99</v>
      </c>
      <c r="G17" s="161">
        <v>3039.99</v>
      </c>
      <c r="H17" s="205">
        <v>0.05</v>
      </c>
      <c r="I17" s="163" t="s">
        <v>31</v>
      </c>
      <c r="J17" s="14" t="s">
        <v>24</v>
      </c>
    </row>
    <row r="18" spans="1:10" s="14" customFormat="1" ht="18" x14ac:dyDescent="0.35">
      <c r="A18" s="42" t="s">
        <v>18</v>
      </c>
      <c r="B18" s="140" t="s">
        <v>19</v>
      </c>
      <c r="C18" s="32" t="s">
        <v>44</v>
      </c>
      <c r="D18" s="32" t="s">
        <v>21</v>
      </c>
      <c r="E18" s="32" t="s">
        <v>45</v>
      </c>
      <c r="F18" s="186">
        <v>7999.99</v>
      </c>
      <c r="G18" s="161">
        <f>ROUND(F18*(1-H18),2)</f>
        <v>7599.99</v>
      </c>
      <c r="H18" s="169">
        <v>0.05</v>
      </c>
      <c r="I18" s="148" t="s">
        <v>23</v>
      </c>
      <c r="J18" s="14" t="s">
        <v>24</v>
      </c>
    </row>
    <row r="19" spans="1:10" s="14" customFormat="1" ht="18" x14ac:dyDescent="0.35">
      <c r="A19" s="42" t="s">
        <v>18</v>
      </c>
      <c r="B19" s="140" t="s">
        <v>19</v>
      </c>
      <c r="C19" s="32" t="s">
        <v>46</v>
      </c>
      <c r="D19" s="32" t="s">
        <v>21</v>
      </c>
      <c r="E19" s="32" t="s">
        <v>47</v>
      </c>
      <c r="F19" s="186">
        <v>4299.99</v>
      </c>
      <c r="G19" s="161">
        <f>ROUND(F19*(1-H19),2)</f>
        <v>4084.99</v>
      </c>
      <c r="H19" s="169">
        <v>0.05</v>
      </c>
      <c r="I19" s="148" t="s">
        <v>23</v>
      </c>
      <c r="J19" s="14" t="s">
        <v>24</v>
      </c>
    </row>
    <row r="20" spans="1:10" s="14" customFormat="1" ht="18" x14ac:dyDescent="0.35">
      <c r="A20" s="42" t="s">
        <v>18</v>
      </c>
      <c r="B20" s="140" t="s">
        <v>19</v>
      </c>
      <c r="C20" s="32" t="s">
        <v>48</v>
      </c>
      <c r="D20" s="32" t="s">
        <v>21</v>
      </c>
      <c r="E20" s="32" t="s">
        <v>49</v>
      </c>
      <c r="F20" s="186">
        <v>1999.99</v>
      </c>
      <c r="G20" s="161">
        <f>ROUND(F20*(1-H20),2)</f>
        <v>1899.99</v>
      </c>
      <c r="H20" s="169">
        <v>0.05</v>
      </c>
      <c r="I20" s="148" t="s">
        <v>23</v>
      </c>
      <c r="J20" s="14" t="s">
        <v>24</v>
      </c>
    </row>
    <row r="21" spans="1:10" s="14" customFormat="1" ht="18" x14ac:dyDescent="0.35">
      <c r="A21" s="42" t="s">
        <v>1162</v>
      </c>
      <c r="B21" s="140" t="s">
        <v>19</v>
      </c>
      <c r="C21" s="32" t="s">
        <v>1160</v>
      </c>
      <c r="D21" s="32" t="s">
        <v>21</v>
      </c>
      <c r="E21" s="32" t="s">
        <v>1163</v>
      </c>
      <c r="F21" s="186">
        <v>8407.49</v>
      </c>
      <c r="G21" s="161">
        <v>7987.12</v>
      </c>
      <c r="H21" s="169">
        <v>0.05</v>
      </c>
      <c r="I21" s="148" t="s">
        <v>23</v>
      </c>
      <c r="J21" s="14" t="s">
        <v>24</v>
      </c>
    </row>
    <row r="22" spans="1:10" s="14" customFormat="1" ht="18" x14ac:dyDescent="0.35">
      <c r="A22" s="42" t="s">
        <v>1162</v>
      </c>
      <c r="B22" s="140" t="s">
        <v>19</v>
      </c>
      <c r="C22" s="32" t="s">
        <v>1161</v>
      </c>
      <c r="D22" s="32" t="s">
        <v>21</v>
      </c>
      <c r="E22" s="32" t="s">
        <v>1164</v>
      </c>
      <c r="F22" s="186">
        <v>2294.9899999999998</v>
      </c>
      <c r="G22" s="161">
        <v>2065.4899999999998</v>
      </c>
      <c r="H22" s="169">
        <v>0.1</v>
      </c>
      <c r="I22" s="148" t="s">
        <v>23</v>
      </c>
      <c r="J22" s="14" t="s">
        <v>24</v>
      </c>
    </row>
    <row r="23" spans="1:10" s="14" customFormat="1" ht="18" x14ac:dyDescent="0.35">
      <c r="A23" s="42" t="s">
        <v>50</v>
      </c>
      <c r="B23" s="140">
        <v>3</v>
      </c>
      <c r="C23" s="180" t="s">
        <v>51</v>
      </c>
      <c r="D23" s="32" t="s">
        <v>21</v>
      </c>
      <c r="E23" s="32" t="s">
        <v>52</v>
      </c>
      <c r="F23" s="186">
        <v>39.99</v>
      </c>
      <c r="G23" s="161">
        <f t="shared" ref="G23:G91" si="0">ROUND(F23*(1-H23),2)</f>
        <v>33.99</v>
      </c>
      <c r="H23" s="205">
        <v>0.15</v>
      </c>
      <c r="I23" s="148" t="s">
        <v>23</v>
      </c>
    </row>
    <row r="24" spans="1:10" s="14" customFormat="1" ht="18" x14ac:dyDescent="0.35">
      <c r="A24" s="42" t="s">
        <v>50</v>
      </c>
      <c r="B24" s="140">
        <v>3</v>
      </c>
      <c r="C24" s="180" t="s">
        <v>53</v>
      </c>
      <c r="D24" s="32" t="s">
        <v>21</v>
      </c>
      <c r="E24" s="32" t="s">
        <v>54</v>
      </c>
      <c r="F24" s="186">
        <v>39.99</v>
      </c>
      <c r="G24" s="161">
        <f t="shared" si="0"/>
        <v>33.99</v>
      </c>
      <c r="H24" s="205">
        <v>0.15</v>
      </c>
      <c r="I24" s="148" t="s">
        <v>23</v>
      </c>
    </row>
    <row r="25" spans="1:10" s="14" customFormat="1" ht="18" x14ac:dyDescent="0.35">
      <c r="A25" s="42" t="s">
        <v>55</v>
      </c>
      <c r="B25" s="140">
        <v>3</v>
      </c>
      <c r="C25" s="180" t="s">
        <v>56</v>
      </c>
      <c r="D25" s="32" t="s">
        <v>21</v>
      </c>
      <c r="E25" s="32" t="s">
        <v>57</v>
      </c>
      <c r="F25" s="186">
        <v>39.99</v>
      </c>
      <c r="G25" s="161">
        <f t="shared" si="0"/>
        <v>33.99</v>
      </c>
      <c r="H25" s="205">
        <v>0.15</v>
      </c>
      <c r="I25" s="148" t="s">
        <v>23</v>
      </c>
    </row>
    <row r="26" spans="1:10" s="14" customFormat="1" ht="18" x14ac:dyDescent="0.35">
      <c r="A26" s="42" t="s">
        <v>55</v>
      </c>
      <c r="B26" s="140">
        <v>3</v>
      </c>
      <c r="C26" s="180" t="s">
        <v>58</v>
      </c>
      <c r="D26" s="32" t="s">
        <v>21</v>
      </c>
      <c r="E26" s="32" t="s">
        <v>59</v>
      </c>
      <c r="F26" s="186">
        <v>39.99</v>
      </c>
      <c r="G26" s="161">
        <f t="shared" si="0"/>
        <v>33.99</v>
      </c>
      <c r="H26" s="205">
        <v>0.15</v>
      </c>
      <c r="I26" s="148" t="s">
        <v>23</v>
      </c>
    </row>
    <row r="27" spans="1:10" s="14" customFormat="1" ht="18" x14ac:dyDescent="0.35">
      <c r="A27" s="42" t="s">
        <v>55</v>
      </c>
      <c r="B27" s="140">
        <v>3</v>
      </c>
      <c r="C27" s="180" t="s">
        <v>60</v>
      </c>
      <c r="D27" s="32" t="s">
        <v>21</v>
      </c>
      <c r="E27" s="32" t="s">
        <v>61</v>
      </c>
      <c r="F27" s="186">
        <v>31.49</v>
      </c>
      <c r="G27" s="161">
        <f t="shared" si="0"/>
        <v>26.77</v>
      </c>
      <c r="H27" s="205">
        <v>0.15</v>
      </c>
      <c r="I27" s="148" t="s">
        <v>23</v>
      </c>
    </row>
    <row r="28" spans="1:10" s="14" customFormat="1" ht="18" x14ac:dyDescent="0.35">
      <c r="A28" s="42" t="s">
        <v>62</v>
      </c>
      <c r="B28" s="165">
        <v>3</v>
      </c>
      <c r="C28" s="32" t="s">
        <v>63</v>
      </c>
      <c r="D28" s="32" t="s">
        <v>21</v>
      </c>
      <c r="E28" s="32" t="s">
        <v>64</v>
      </c>
      <c r="F28" s="186">
        <v>4499.99</v>
      </c>
      <c r="G28" s="161">
        <f t="shared" si="0"/>
        <v>4139.99</v>
      </c>
      <c r="H28" s="169">
        <v>0.08</v>
      </c>
      <c r="I28" s="148" t="s">
        <v>23</v>
      </c>
    </row>
    <row r="29" spans="1:10" s="14" customFormat="1" ht="18" x14ac:dyDescent="0.35">
      <c r="A29" s="42" t="s">
        <v>62</v>
      </c>
      <c r="B29" s="165">
        <v>3</v>
      </c>
      <c r="C29" s="32" t="s">
        <v>65</v>
      </c>
      <c r="D29" s="32" t="s">
        <v>21</v>
      </c>
      <c r="E29" s="187" t="s">
        <v>66</v>
      </c>
      <c r="F29" s="186">
        <v>399</v>
      </c>
      <c r="G29" s="161">
        <f t="shared" si="0"/>
        <v>379.05</v>
      </c>
      <c r="H29" s="169">
        <v>0.05</v>
      </c>
      <c r="I29" s="148" t="s">
        <v>23</v>
      </c>
    </row>
    <row r="30" spans="1:10" s="14" customFormat="1" ht="18" x14ac:dyDescent="0.35">
      <c r="A30" s="42" t="s">
        <v>62</v>
      </c>
      <c r="B30" s="165">
        <v>3</v>
      </c>
      <c r="C30" s="32" t="s">
        <v>67</v>
      </c>
      <c r="D30" s="32" t="s">
        <v>21</v>
      </c>
      <c r="E30" s="187" t="s">
        <v>68</v>
      </c>
      <c r="F30" s="186">
        <v>449</v>
      </c>
      <c r="G30" s="161">
        <f t="shared" si="0"/>
        <v>426.55</v>
      </c>
      <c r="H30" s="169">
        <v>0.05</v>
      </c>
      <c r="I30" s="148" t="s">
        <v>23</v>
      </c>
    </row>
    <row r="31" spans="1:10" s="14" customFormat="1" ht="18" x14ac:dyDescent="0.35">
      <c r="A31" s="42" t="s">
        <v>62</v>
      </c>
      <c r="B31" s="165">
        <v>3</v>
      </c>
      <c r="C31" s="32" t="s">
        <v>69</v>
      </c>
      <c r="D31" s="32" t="s">
        <v>21</v>
      </c>
      <c r="E31" s="187" t="s">
        <v>70</v>
      </c>
      <c r="F31" s="186">
        <v>499</v>
      </c>
      <c r="G31" s="161">
        <f t="shared" si="0"/>
        <v>474.05</v>
      </c>
      <c r="H31" s="169">
        <v>0.05</v>
      </c>
      <c r="I31" s="148" t="s">
        <v>23</v>
      </c>
    </row>
    <row r="32" spans="1:10" s="14" customFormat="1" ht="18" x14ac:dyDescent="0.35">
      <c r="A32" s="42" t="s">
        <v>62</v>
      </c>
      <c r="B32" s="165">
        <v>3</v>
      </c>
      <c r="C32" s="32" t="s">
        <v>71</v>
      </c>
      <c r="D32" s="32" t="s">
        <v>21</v>
      </c>
      <c r="E32" s="187" t="s">
        <v>72</v>
      </c>
      <c r="F32" s="186">
        <v>549</v>
      </c>
      <c r="G32" s="161">
        <f t="shared" si="0"/>
        <v>521.54999999999995</v>
      </c>
      <c r="H32" s="169">
        <v>0.05</v>
      </c>
      <c r="I32" s="148" t="s">
        <v>23</v>
      </c>
    </row>
    <row r="33" spans="1:10" s="14" customFormat="1" ht="18" x14ac:dyDescent="0.35">
      <c r="A33" s="42" t="s">
        <v>62</v>
      </c>
      <c r="B33" s="165">
        <v>3</v>
      </c>
      <c r="C33" s="32" t="s">
        <v>73</v>
      </c>
      <c r="D33" s="32" t="s">
        <v>21</v>
      </c>
      <c r="E33" s="187" t="s">
        <v>74</v>
      </c>
      <c r="F33" s="186">
        <v>549</v>
      </c>
      <c r="G33" s="161">
        <f t="shared" si="0"/>
        <v>521.54999999999995</v>
      </c>
      <c r="H33" s="169">
        <v>0.05</v>
      </c>
      <c r="I33" s="148" t="s">
        <v>23</v>
      </c>
    </row>
    <row r="34" spans="1:10" s="14" customFormat="1" ht="18" x14ac:dyDescent="0.35">
      <c r="A34" s="42" t="s">
        <v>62</v>
      </c>
      <c r="B34" s="165">
        <v>3</v>
      </c>
      <c r="C34" s="32" t="s">
        <v>75</v>
      </c>
      <c r="D34" s="32" t="s">
        <v>21</v>
      </c>
      <c r="E34" s="187" t="s">
        <v>76</v>
      </c>
      <c r="F34" s="186">
        <v>599</v>
      </c>
      <c r="G34" s="161">
        <f t="shared" si="0"/>
        <v>569.04999999999995</v>
      </c>
      <c r="H34" s="169">
        <v>0.05</v>
      </c>
      <c r="I34" s="148" t="s">
        <v>23</v>
      </c>
    </row>
    <row r="35" spans="1:10" s="14" customFormat="1" ht="16.5" customHeight="1" x14ac:dyDescent="0.35">
      <c r="A35" s="42" t="s">
        <v>62</v>
      </c>
      <c r="B35" s="165">
        <v>3</v>
      </c>
      <c r="C35" s="32" t="s">
        <v>77</v>
      </c>
      <c r="D35" s="32" t="s">
        <v>21</v>
      </c>
      <c r="E35" s="187" t="s">
        <v>78</v>
      </c>
      <c r="F35" s="186">
        <v>649</v>
      </c>
      <c r="G35" s="161">
        <f t="shared" si="0"/>
        <v>616.54999999999995</v>
      </c>
      <c r="H35" s="169">
        <v>0.05</v>
      </c>
      <c r="I35" s="148" t="s">
        <v>23</v>
      </c>
    </row>
    <row r="36" spans="1:10" s="14" customFormat="1" ht="18" x14ac:dyDescent="0.35">
      <c r="A36" s="42" t="s">
        <v>79</v>
      </c>
      <c r="B36" s="140">
        <v>2</v>
      </c>
      <c r="C36" s="32" t="s">
        <v>80</v>
      </c>
      <c r="D36" s="32" t="s">
        <v>21</v>
      </c>
      <c r="E36" s="187" t="s">
        <v>1180</v>
      </c>
      <c r="F36" s="186">
        <v>3699.99</v>
      </c>
      <c r="G36" s="161">
        <f t="shared" si="0"/>
        <v>3403.99</v>
      </c>
      <c r="H36" s="205">
        <v>0.08</v>
      </c>
      <c r="I36" s="148" t="s">
        <v>23</v>
      </c>
    </row>
    <row r="37" spans="1:10" s="14" customFormat="1" ht="18" x14ac:dyDescent="0.35">
      <c r="A37" s="42" t="s">
        <v>79</v>
      </c>
      <c r="B37" s="140">
        <v>2</v>
      </c>
      <c r="C37" s="32" t="s">
        <v>81</v>
      </c>
      <c r="D37" s="32" t="s">
        <v>21</v>
      </c>
      <c r="E37" s="187" t="s">
        <v>1181</v>
      </c>
      <c r="F37" s="186">
        <v>2899.99</v>
      </c>
      <c r="G37" s="161">
        <f t="shared" si="0"/>
        <v>2667.99</v>
      </c>
      <c r="H37" s="205">
        <v>0.08</v>
      </c>
      <c r="I37" s="148" t="s">
        <v>23</v>
      </c>
    </row>
    <row r="38" spans="1:10" s="14" customFormat="1" ht="18" x14ac:dyDescent="0.35">
      <c r="A38" s="42" t="s">
        <v>79</v>
      </c>
      <c r="B38" s="140">
        <v>2</v>
      </c>
      <c r="C38" s="32" t="s">
        <v>1171</v>
      </c>
      <c r="D38" s="32" t="s">
        <v>21</v>
      </c>
      <c r="E38" s="187" t="s">
        <v>1182</v>
      </c>
      <c r="F38" s="186">
        <v>1868.99</v>
      </c>
      <c r="G38" s="161">
        <f>F38-149.52</f>
        <v>1719.47</v>
      </c>
      <c r="H38" s="205">
        <v>0.08</v>
      </c>
      <c r="I38" s="148" t="s">
        <v>23</v>
      </c>
      <c r="J38" s="15"/>
    </row>
    <row r="39" spans="1:10" s="14" customFormat="1" ht="18" x14ac:dyDescent="0.35">
      <c r="A39" s="42" t="s">
        <v>79</v>
      </c>
      <c r="B39" s="140">
        <v>2</v>
      </c>
      <c r="C39" s="32" t="s">
        <v>1172</v>
      </c>
      <c r="D39" s="32" t="s">
        <v>21</v>
      </c>
      <c r="E39" s="187" t="s">
        <v>1183</v>
      </c>
      <c r="F39" s="186">
        <v>2174.9899999999998</v>
      </c>
      <c r="G39" s="161">
        <f>F39-174</f>
        <v>2000.9899999999998</v>
      </c>
      <c r="H39" s="205">
        <v>0.08</v>
      </c>
      <c r="I39" s="148" t="s">
        <v>23</v>
      </c>
      <c r="J39" s="15"/>
    </row>
    <row r="40" spans="1:10" s="14" customFormat="1" ht="18" x14ac:dyDescent="0.35">
      <c r="A40" s="42" t="s">
        <v>79</v>
      </c>
      <c r="B40" s="140">
        <v>2</v>
      </c>
      <c r="C40" s="32" t="s">
        <v>1173</v>
      </c>
      <c r="D40" s="32" t="s">
        <v>21</v>
      </c>
      <c r="E40" s="187" t="s">
        <v>1184</v>
      </c>
      <c r="F40" s="186">
        <v>2957.99</v>
      </c>
      <c r="G40" s="161">
        <f>F40-236.64</f>
        <v>2721.35</v>
      </c>
      <c r="H40" s="205">
        <v>0.08</v>
      </c>
      <c r="I40" s="148" t="s">
        <v>23</v>
      </c>
      <c r="J40" s="15"/>
    </row>
    <row r="41" spans="1:10" s="14" customFormat="1" ht="18" x14ac:dyDescent="0.35">
      <c r="A41" s="42" t="s">
        <v>79</v>
      </c>
      <c r="B41" s="140">
        <v>2</v>
      </c>
      <c r="C41" s="32" t="s">
        <v>1174</v>
      </c>
      <c r="D41" s="32" t="s">
        <v>21</v>
      </c>
      <c r="E41" s="187" t="s">
        <v>1185</v>
      </c>
      <c r="F41" s="236">
        <v>3305.99</v>
      </c>
      <c r="G41" s="237">
        <f>F41-264.48</f>
        <v>3041.5099999999998</v>
      </c>
      <c r="H41" s="205">
        <v>0.08</v>
      </c>
      <c r="I41" s="148" t="s">
        <v>23</v>
      </c>
      <c r="J41" s="15"/>
    </row>
    <row r="42" spans="1:10" s="14" customFormat="1" ht="18" x14ac:dyDescent="0.35">
      <c r="A42" s="42" t="s">
        <v>79</v>
      </c>
      <c r="B42" s="140">
        <v>2</v>
      </c>
      <c r="C42" s="32" t="s">
        <v>1175</v>
      </c>
      <c r="D42" s="32" t="s">
        <v>21</v>
      </c>
      <c r="E42" s="187" t="s">
        <v>1186</v>
      </c>
      <c r="F42" s="236">
        <v>3914.99</v>
      </c>
      <c r="G42" s="237">
        <f>F42-313.2</f>
        <v>3601.79</v>
      </c>
      <c r="H42" s="205">
        <v>0.08</v>
      </c>
      <c r="I42" s="148" t="s">
        <v>23</v>
      </c>
      <c r="J42" s="15"/>
    </row>
    <row r="43" spans="1:10" s="14" customFormat="1" ht="18" x14ac:dyDescent="0.35">
      <c r="A43" s="42" t="s">
        <v>82</v>
      </c>
      <c r="B43" s="140">
        <v>2</v>
      </c>
      <c r="C43" s="180" t="s">
        <v>83</v>
      </c>
      <c r="D43" s="32" t="s">
        <v>21</v>
      </c>
      <c r="E43" s="187" t="s">
        <v>84</v>
      </c>
      <c r="F43" s="186">
        <v>1899.99</v>
      </c>
      <c r="G43" s="161">
        <f t="shared" si="0"/>
        <v>1747.99</v>
      </c>
      <c r="H43" s="205">
        <v>0.08</v>
      </c>
      <c r="I43" s="148" t="s">
        <v>23</v>
      </c>
    </row>
    <row r="44" spans="1:10" s="14" customFormat="1" ht="18" x14ac:dyDescent="0.35">
      <c r="A44" s="42" t="s">
        <v>82</v>
      </c>
      <c r="B44" s="140">
        <v>2</v>
      </c>
      <c r="C44" s="180" t="s">
        <v>85</v>
      </c>
      <c r="D44" s="32" t="s">
        <v>21</v>
      </c>
      <c r="E44" s="187" t="s">
        <v>86</v>
      </c>
      <c r="F44" s="186">
        <v>1929.99</v>
      </c>
      <c r="G44" s="161">
        <f t="shared" si="0"/>
        <v>1775.59</v>
      </c>
      <c r="H44" s="205">
        <v>0.08</v>
      </c>
      <c r="I44" s="148" t="s">
        <v>23</v>
      </c>
    </row>
    <row r="45" spans="1:10" s="14" customFormat="1" ht="18" x14ac:dyDescent="0.35">
      <c r="A45" s="42" t="s">
        <v>82</v>
      </c>
      <c r="B45" s="140">
        <v>2</v>
      </c>
      <c r="C45" s="180" t="s">
        <v>87</v>
      </c>
      <c r="D45" s="32" t="s">
        <v>21</v>
      </c>
      <c r="E45" s="187" t="s">
        <v>88</v>
      </c>
      <c r="F45" s="186">
        <v>2199.9899999999998</v>
      </c>
      <c r="G45" s="161">
        <f t="shared" si="0"/>
        <v>2023.99</v>
      </c>
      <c r="H45" s="205">
        <v>0.08</v>
      </c>
      <c r="I45" s="148" t="s">
        <v>23</v>
      </c>
    </row>
    <row r="46" spans="1:10" s="14" customFormat="1" ht="18" x14ac:dyDescent="0.35">
      <c r="A46" s="42" t="s">
        <v>82</v>
      </c>
      <c r="B46" s="140">
        <v>2</v>
      </c>
      <c r="C46" s="180" t="s">
        <v>89</v>
      </c>
      <c r="D46" s="32" t="s">
        <v>21</v>
      </c>
      <c r="E46" s="187" t="s">
        <v>90</v>
      </c>
      <c r="F46" s="186">
        <v>2229.9899999999998</v>
      </c>
      <c r="G46" s="161">
        <f t="shared" si="0"/>
        <v>2051.59</v>
      </c>
      <c r="H46" s="205">
        <v>0.08</v>
      </c>
      <c r="I46" s="148" t="s">
        <v>23</v>
      </c>
    </row>
    <row r="47" spans="1:10" s="14" customFormat="1" ht="18" x14ac:dyDescent="0.35">
      <c r="A47" s="42" t="s">
        <v>82</v>
      </c>
      <c r="B47" s="140">
        <v>2</v>
      </c>
      <c r="C47" s="180" t="s">
        <v>91</v>
      </c>
      <c r="D47" s="32" t="s">
        <v>21</v>
      </c>
      <c r="E47" s="187" t="s">
        <v>92</v>
      </c>
      <c r="F47" s="186">
        <v>2799.99</v>
      </c>
      <c r="G47" s="161">
        <f t="shared" si="0"/>
        <v>2575.9899999999998</v>
      </c>
      <c r="H47" s="205">
        <v>0.08</v>
      </c>
      <c r="I47" s="148" t="s">
        <v>23</v>
      </c>
    </row>
    <row r="48" spans="1:10" s="14" customFormat="1" ht="18" x14ac:dyDescent="0.35">
      <c r="A48" s="42" t="s">
        <v>82</v>
      </c>
      <c r="B48" s="140">
        <v>2</v>
      </c>
      <c r="C48" s="180" t="s">
        <v>93</v>
      </c>
      <c r="D48" s="32" t="s">
        <v>21</v>
      </c>
      <c r="E48" s="187" t="s">
        <v>94</v>
      </c>
      <c r="F48" s="186">
        <v>2829.99</v>
      </c>
      <c r="G48" s="161">
        <f t="shared" si="0"/>
        <v>2603.59</v>
      </c>
      <c r="H48" s="205">
        <v>0.08</v>
      </c>
      <c r="I48" s="148" t="s">
        <v>23</v>
      </c>
    </row>
    <row r="49" spans="1:9" s="14" customFormat="1" ht="18" x14ac:dyDescent="0.35">
      <c r="A49" s="42" t="s">
        <v>82</v>
      </c>
      <c r="B49" s="140">
        <v>2</v>
      </c>
      <c r="C49" s="180" t="s">
        <v>95</v>
      </c>
      <c r="D49" s="32" t="s">
        <v>21</v>
      </c>
      <c r="E49" s="187" t="s">
        <v>96</v>
      </c>
      <c r="F49" s="186">
        <v>3199.99</v>
      </c>
      <c r="G49" s="161">
        <f t="shared" si="0"/>
        <v>2943.99</v>
      </c>
      <c r="H49" s="205">
        <v>0.08</v>
      </c>
      <c r="I49" s="148" t="s">
        <v>23</v>
      </c>
    </row>
    <row r="50" spans="1:9" s="14" customFormat="1" ht="18" x14ac:dyDescent="0.35">
      <c r="A50" s="42" t="s">
        <v>82</v>
      </c>
      <c r="B50" s="140">
        <v>2</v>
      </c>
      <c r="C50" s="180" t="s">
        <v>97</v>
      </c>
      <c r="D50" s="32" t="s">
        <v>21</v>
      </c>
      <c r="E50" s="187" t="s">
        <v>98</v>
      </c>
      <c r="F50" s="186">
        <v>3229.99</v>
      </c>
      <c r="G50" s="161">
        <f t="shared" si="0"/>
        <v>2971.59</v>
      </c>
      <c r="H50" s="205">
        <v>0.08</v>
      </c>
      <c r="I50" s="148" t="s">
        <v>23</v>
      </c>
    </row>
    <row r="51" spans="1:9" s="14" customFormat="1" ht="18" x14ac:dyDescent="0.35">
      <c r="A51" s="42" t="s">
        <v>82</v>
      </c>
      <c r="B51" s="140">
        <v>2</v>
      </c>
      <c r="C51" s="180" t="s">
        <v>99</v>
      </c>
      <c r="D51" s="32" t="s">
        <v>21</v>
      </c>
      <c r="E51" s="187" t="s">
        <v>100</v>
      </c>
      <c r="F51" s="186">
        <v>3399.99</v>
      </c>
      <c r="G51" s="161">
        <f t="shared" si="0"/>
        <v>3127.99</v>
      </c>
      <c r="H51" s="205">
        <v>0.08</v>
      </c>
      <c r="I51" s="148" t="s">
        <v>23</v>
      </c>
    </row>
    <row r="52" spans="1:9" s="14" customFormat="1" ht="18" x14ac:dyDescent="0.35">
      <c r="A52" s="42" t="s">
        <v>82</v>
      </c>
      <c r="B52" s="140">
        <v>2</v>
      </c>
      <c r="C52" s="180" t="s">
        <v>101</v>
      </c>
      <c r="D52" s="32" t="s">
        <v>21</v>
      </c>
      <c r="E52" s="187" t="s">
        <v>102</v>
      </c>
      <c r="F52" s="186">
        <v>3429.99</v>
      </c>
      <c r="G52" s="161">
        <f t="shared" si="0"/>
        <v>3155.59</v>
      </c>
      <c r="H52" s="205">
        <v>0.08</v>
      </c>
      <c r="I52" s="148" t="s">
        <v>23</v>
      </c>
    </row>
    <row r="53" spans="1:9" s="14" customFormat="1" ht="18" x14ac:dyDescent="0.35">
      <c r="A53" s="42" t="s">
        <v>82</v>
      </c>
      <c r="B53" s="140">
        <v>2</v>
      </c>
      <c r="C53" s="180" t="s">
        <v>103</v>
      </c>
      <c r="D53" s="32" t="s">
        <v>21</v>
      </c>
      <c r="E53" s="187" t="s">
        <v>104</v>
      </c>
      <c r="F53" s="186">
        <v>3799.99</v>
      </c>
      <c r="G53" s="161">
        <f t="shared" si="0"/>
        <v>3495.99</v>
      </c>
      <c r="H53" s="205">
        <v>0.08</v>
      </c>
      <c r="I53" s="148" t="s">
        <v>23</v>
      </c>
    </row>
    <row r="54" spans="1:9" s="14" customFormat="1" ht="18" x14ac:dyDescent="0.35">
      <c r="A54" s="42" t="s">
        <v>82</v>
      </c>
      <c r="B54" s="140">
        <v>2</v>
      </c>
      <c r="C54" s="180" t="s">
        <v>105</v>
      </c>
      <c r="D54" s="32" t="s">
        <v>21</v>
      </c>
      <c r="E54" s="187" t="s">
        <v>106</v>
      </c>
      <c r="F54" s="186">
        <v>3829.99</v>
      </c>
      <c r="G54" s="161">
        <f t="shared" si="0"/>
        <v>3523.59</v>
      </c>
      <c r="H54" s="205">
        <v>0.08</v>
      </c>
      <c r="I54" s="148" t="s">
        <v>23</v>
      </c>
    </row>
    <row r="55" spans="1:9" s="14" customFormat="1" ht="18" x14ac:dyDescent="0.35">
      <c r="A55" s="42" t="s">
        <v>82</v>
      </c>
      <c r="B55" s="140">
        <v>2</v>
      </c>
      <c r="C55" s="180" t="s">
        <v>107</v>
      </c>
      <c r="D55" s="32" t="s">
        <v>21</v>
      </c>
      <c r="E55" s="187" t="s">
        <v>108</v>
      </c>
      <c r="F55" s="186">
        <v>1699.99</v>
      </c>
      <c r="G55" s="161">
        <f t="shared" si="0"/>
        <v>1563.99</v>
      </c>
      <c r="H55" s="205">
        <v>0.08</v>
      </c>
      <c r="I55" s="148" t="s">
        <v>23</v>
      </c>
    </row>
    <row r="56" spans="1:9" s="14" customFormat="1" ht="18" x14ac:dyDescent="0.35">
      <c r="A56" s="42" t="s">
        <v>82</v>
      </c>
      <c r="B56" s="140">
        <v>2</v>
      </c>
      <c r="C56" s="180" t="s">
        <v>109</v>
      </c>
      <c r="D56" s="32" t="s">
        <v>21</v>
      </c>
      <c r="E56" s="187" t="s">
        <v>110</v>
      </c>
      <c r="F56" s="186">
        <v>1729.99</v>
      </c>
      <c r="G56" s="161">
        <f t="shared" si="0"/>
        <v>1591.59</v>
      </c>
      <c r="H56" s="205">
        <v>0.08</v>
      </c>
      <c r="I56" s="148" t="s">
        <v>23</v>
      </c>
    </row>
    <row r="57" spans="1:9" s="14" customFormat="1" ht="18" x14ac:dyDescent="0.35">
      <c r="A57" s="42" t="s">
        <v>111</v>
      </c>
      <c r="B57" s="140">
        <v>2</v>
      </c>
      <c r="C57" s="180" t="s">
        <v>112</v>
      </c>
      <c r="D57" s="32" t="s">
        <v>21</v>
      </c>
      <c r="E57" s="187" t="s">
        <v>113</v>
      </c>
      <c r="F57" s="186">
        <v>1399.99</v>
      </c>
      <c r="G57" s="161">
        <f t="shared" si="0"/>
        <v>1287.99</v>
      </c>
      <c r="H57" s="205">
        <v>0.08</v>
      </c>
      <c r="I57" s="148" t="s">
        <v>23</v>
      </c>
    </row>
    <row r="58" spans="1:9" s="14" customFormat="1" ht="18" x14ac:dyDescent="0.35">
      <c r="A58" s="42" t="s">
        <v>111</v>
      </c>
      <c r="B58" s="140">
        <v>2</v>
      </c>
      <c r="C58" s="180" t="s">
        <v>114</v>
      </c>
      <c r="D58" s="32" t="s">
        <v>21</v>
      </c>
      <c r="E58" s="187" t="s">
        <v>115</v>
      </c>
      <c r="F58" s="186">
        <v>1099.99</v>
      </c>
      <c r="G58" s="161">
        <f t="shared" si="0"/>
        <v>1011.99</v>
      </c>
      <c r="H58" s="205">
        <v>0.08</v>
      </c>
      <c r="I58" s="148" t="s">
        <v>23</v>
      </c>
    </row>
    <row r="59" spans="1:9" s="14" customFormat="1" ht="18" x14ac:dyDescent="0.35">
      <c r="A59" s="42" t="s">
        <v>111</v>
      </c>
      <c r="B59" s="140">
        <v>2</v>
      </c>
      <c r="C59" s="180" t="s">
        <v>116</v>
      </c>
      <c r="D59" s="32" t="s">
        <v>21</v>
      </c>
      <c r="E59" s="187" t="s">
        <v>117</v>
      </c>
      <c r="F59" s="186">
        <v>1149.99</v>
      </c>
      <c r="G59" s="161">
        <f t="shared" si="0"/>
        <v>1057.99</v>
      </c>
      <c r="H59" s="205">
        <v>0.08</v>
      </c>
      <c r="I59" s="148" t="s">
        <v>23</v>
      </c>
    </row>
    <row r="60" spans="1:9" s="14" customFormat="1" ht="18" x14ac:dyDescent="0.35">
      <c r="A60" s="42" t="s">
        <v>111</v>
      </c>
      <c r="B60" s="140">
        <v>2</v>
      </c>
      <c r="C60" s="180" t="s">
        <v>118</v>
      </c>
      <c r="D60" s="32" t="s">
        <v>21</v>
      </c>
      <c r="E60" s="187" t="s">
        <v>119</v>
      </c>
      <c r="F60" s="186">
        <v>1599.99</v>
      </c>
      <c r="G60" s="161">
        <f t="shared" si="0"/>
        <v>1471.99</v>
      </c>
      <c r="H60" s="205">
        <v>0.08</v>
      </c>
      <c r="I60" s="148" t="s">
        <v>23</v>
      </c>
    </row>
    <row r="61" spans="1:9" s="14" customFormat="1" ht="18" x14ac:dyDescent="0.35">
      <c r="A61" s="42" t="s">
        <v>111</v>
      </c>
      <c r="B61" s="140">
        <v>2</v>
      </c>
      <c r="C61" s="32" t="s">
        <v>120</v>
      </c>
      <c r="D61" s="32" t="s">
        <v>21</v>
      </c>
      <c r="E61" s="32" t="s">
        <v>121</v>
      </c>
      <c r="F61" s="186">
        <v>1099.99</v>
      </c>
      <c r="G61" s="161">
        <f t="shared" si="0"/>
        <v>1011.99</v>
      </c>
      <c r="H61" s="169">
        <v>0.08</v>
      </c>
      <c r="I61" s="148" t="s">
        <v>23</v>
      </c>
    </row>
    <row r="62" spans="1:9" s="14" customFormat="1" ht="18" x14ac:dyDescent="0.35">
      <c r="A62" s="42" t="s">
        <v>111</v>
      </c>
      <c r="B62" s="140">
        <v>2</v>
      </c>
      <c r="C62" s="32" t="s">
        <v>122</v>
      </c>
      <c r="D62" s="32" t="s">
        <v>21</v>
      </c>
      <c r="E62" s="32" t="s">
        <v>123</v>
      </c>
      <c r="F62" s="186">
        <v>1399.99</v>
      </c>
      <c r="G62" s="161">
        <f t="shared" si="0"/>
        <v>1287.99</v>
      </c>
      <c r="H62" s="169">
        <v>0.08</v>
      </c>
      <c r="I62" s="148" t="s">
        <v>23</v>
      </c>
    </row>
    <row r="63" spans="1:9" s="14" customFormat="1" ht="18" x14ac:dyDescent="0.35">
      <c r="A63" s="42" t="s">
        <v>111</v>
      </c>
      <c r="B63" s="140">
        <v>2</v>
      </c>
      <c r="C63" s="32" t="s">
        <v>124</v>
      </c>
      <c r="D63" s="32" t="s">
        <v>21</v>
      </c>
      <c r="E63" s="32" t="s">
        <v>125</v>
      </c>
      <c r="F63" s="186">
        <v>1399.99</v>
      </c>
      <c r="G63" s="161">
        <f t="shared" si="0"/>
        <v>1287.99</v>
      </c>
      <c r="H63" s="169">
        <v>0.08</v>
      </c>
      <c r="I63" s="148" t="s">
        <v>23</v>
      </c>
    </row>
    <row r="64" spans="1:9" s="14" customFormat="1" ht="18" x14ac:dyDescent="0.35">
      <c r="A64" s="42" t="s">
        <v>111</v>
      </c>
      <c r="B64" s="140">
        <v>2</v>
      </c>
      <c r="C64" s="32" t="s">
        <v>126</v>
      </c>
      <c r="D64" s="32" t="s">
        <v>21</v>
      </c>
      <c r="E64" s="32" t="s">
        <v>127</v>
      </c>
      <c r="F64" s="186">
        <v>1499.99</v>
      </c>
      <c r="G64" s="161">
        <f t="shared" si="0"/>
        <v>1379.99</v>
      </c>
      <c r="H64" s="169">
        <v>0.08</v>
      </c>
      <c r="I64" s="148" t="s">
        <v>23</v>
      </c>
    </row>
    <row r="65" spans="1:9" s="14" customFormat="1" ht="18" x14ac:dyDescent="0.35">
      <c r="A65" s="42" t="s">
        <v>111</v>
      </c>
      <c r="B65" s="140">
        <v>2</v>
      </c>
      <c r="C65" s="32" t="s">
        <v>128</v>
      </c>
      <c r="D65" s="32" t="s">
        <v>21</v>
      </c>
      <c r="E65" s="32" t="s">
        <v>129</v>
      </c>
      <c r="F65" s="186">
        <v>1599.99</v>
      </c>
      <c r="G65" s="161">
        <f t="shared" si="0"/>
        <v>1471.99</v>
      </c>
      <c r="H65" s="169">
        <v>0.08</v>
      </c>
      <c r="I65" s="148" t="s">
        <v>23</v>
      </c>
    </row>
    <row r="66" spans="1:9" s="14" customFormat="1" ht="18" x14ac:dyDescent="0.35">
      <c r="A66" s="42" t="s">
        <v>111</v>
      </c>
      <c r="B66" s="140">
        <v>2</v>
      </c>
      <c r="C66" s="32" t="s">
        <v>130</v>
      </c>
      <c r="D66" s="32" t="s">
        <v>21</v>
      </c>
      <c r="E66" s="32" t="s">
        <v>131</v>
      </c>
      <c r="F66" s="186">
        <v>1599.99</v>
      </c>
      <c r="G66" s="161">
        <f t="shared" si="0"/>
        <v>1471.99</v>
      </c>
      <c r="H66" s="169">
        <v>0.08</v>
      </c>
      <c r="I66" s="148" t="s">
        <v>23</v>
      </c>
    </row>
    <row r="67" spans="1:9" s="14" customFormat="1" ht="18" x14ac:dyDescent="0.35">
      <c r="A67" s="42" t="s">
        <v>111</v>
      </c>
      <c r="B67" s="140">
        <v>2</v>
      </c>
      <c r="C67" s="32" t="s">
        <v>132</v>
      </c>
      <c r="D67" s="32" t="s">
        <v>21</v>
      </c>
      <c r="E67" s="32" t="s">
        <v>133</v>
      </c>
      <c r="F67" s="186">
        <v>1599.99</v>
      </c>
      <c r="G67" s="161">
        <f t="shared" si="0"/>
        <v>1471.99</v>
      </c>
      <c r="H67" s="169">
        <v>0.08</v>
      </c>
      <c r="I67" s="148" t="s">
        <v>23</v>
      </c>
    </row>
    <row r="68" spans="1:9" s="14" customFormat="1" ht="18" x14ac:dyDescent="0.35">
      <c r="A68" s="42" t="s">
        <v>111</v>
      </c>
      <c r="B68" s="140">
        <v>2</v>
      </c>
      <c r="C68" s="32" t="s">
        <v>134</v>
      </c>
      <c r="D68" s="32" t="s">
        <v>21</v>
      </c>
      <c r="E68" s="32" t="s">
        <v>135</v>
      </c>
      <c r="F68" s="186">
        <v>1699.99</v>
      </c>
      <c r="G68" s="161">
        <f t="shared" si="0"/>
        <v>1563.99</v>
      </c>
      <c r="H68" s="169">
        <v>0.08</v>
      </c>
      <c r="I68" s="148" t="s">
        <v>23</v>
      </c>
    </row>
    <row r="69" spans="1:9" s="14" customFormat="1" ht="18" x14ac:dyDescent="0.35">
      <c r="A69" s="42" t="s">
        <v>111</v>
      </c>
      <c r="B69" s="140">
        <v>2</v>
      </c>
      <c r="C69" s="32" t="s">
        <v>136</v>
      </c>
      <c r="D69" s="32" t="s">
        <v>21</v>
      </c>
      <c r="E69" s="32" t="s">
        <v>137</v>
      </c>
      <c r="F69" s="186">
        <v>1699.99</v>
      </c>
      <c r="G69" s="161">
        <f t="shared" si="0"/>
        <v>1563.99</v>
      </c>
      <c r="H69" s="169">
        <v>0.08</v>
      </c>
      <c r="I69" s="148" t="s">
        <v>23</v>
      </c>
    </row>
    <row r="70" spans="1:9" s="14" customFormat="1" ht="18" x14ac:dyDescent="0.35">
      <c r="A70" s="42" t="s">
        <v>111</v>
      </c>
      <c r="B70" s="140">
        <v>2</v>
      </c>
      <c r="C70" s="32" t="s">
        <v>138</v>
      </c>
      <c r="D70" s="32" t="s">
        <v>21</v>
      </c>
      <c r="E70" s="32" t="s">
        <v>139</v>
      </c>
      <c r="F70" s="186">
        <v>1149.99</v>
      </c>
      <c r="G70" s="161">
        <f t="shared" si="0"/>
        <v>1057.99</v>
      </c>
      <c r="H70" s="169">
        <v>0.08</v>
      </c>
      <c r="I70" s="148" t="s">
        <v>23</v>
      </c>
    </row>
    <row r="71" spans="1:9" s="14" customFormat="1" ht="18" x14ac:dyDescent="0.35">
      <c r="A71" s="42" t="s">
        <v>111</v>
      </c>
      <c r="B71" s="140">
        <v>2</v>
      </c>
      <c r="C71" s="32" t="s">
        <v>140</v>
      </c>
      <c r="D71" s="32" t="s">
        <v>21</v>
      </c>
      <c r="E71" s="32" t="s">
        <v>141</v>
      </c>
      <c r="F71" s="186">
        <v>1799.99</v>
      </c>
      <c r="G71" s="161">
        <f t="shared" si="0"/>
        <v>1655.99</v>
      </c>
      <c r="H71" s="169">
        <v>0.08</v>
      </c>
      <c r="I71" s="148" t="s">
        <v>23</v>
      </c>
    </row>
    <row r="72" spans="1:9" s="14" customFormat="1" ht="18" x14ac:dyDescent="0.35">
      <c r="A72" s="42" t="s">
        <v>111</v>
      </c>
      <c r="B72" s="140">
        <v>2</v>
      </c>
      <c r="C72" s="32" t="s">
        <v>142</v>
      </c>
      <c r="D72" s="32" t="s">
        <v>21</v>
      </c>
      <c r="E72" s="32" t="s">
        <v>143</v>
      </c>
      <c r="F72" s="186">
        <v>1799.99</v>
      </c>
      <c r="G72" s="161">
        <f t="shared" si="0"/>
        <v>1655.99</v>
      </c>
      <c r="H72" s="169">
        <v>0.08</v>
      </c>
      <c r="I72" s="148" t="s">
        <v>23</v>
      </c>
    </row>
    <row r="73" spans="1:9" s="14" customFormat="1" ht="18" x14ac:dyDescent="0.35">
      <c r="A73" s="42" t="s">
        <v>111</v>
      </c>
      <c r="B73" s="140">
        <v>2</v>
      </c>
      <c r="C73" s="32" t="s">
        <v>144</v>
      </c>
      <c r="D73" s="32" t="s">
        <v>21</v>
      </c>
      <c r="E73" s="32" t="s">
        <v>145</v>
      </c>
      <c r="F73" s="186">
        <v>1799.99</v>
      </c>
      <c r="G73" s="161">
        <f t="shared" si="0"/>
        <v>1655.99</v>
      </c>
      <c r="H73" s="169">
        <v>0.08</v>
      </c>
      <c r="I73" s="148" t="s">
        <v>23</v>
      </c>
    </row>
    <row r="74" spans="1:9" s="14" customFormat="1" ht="18" x14ac:dyDescent="0.35">
      <c r="A74" s="42" t="s">
        <v>111</v>
      </c>
      <c r="B74" s="140">
        <v>2</v>
      </c>
      <c r="C74" s="32" t="s">
        <v>146</v>
      </c>
      <c r="D74" s="32" t="s">
        <v>21</v>
      </c>
      <c r="E74" s="32" t="s">
        <v>147</v>
      </c>
      <c r="F74" s="186">
        <v>1799.99</v>
      </c>
      <c r="G74" s="161">
        <f t="shared" si="0"/>
        <v>1655.99</v>
      </c>
      <c r="H74" s="169">
        <v>0.08</v>
      </c>
      <c r="I74" s="148" t="s">
        <v>23</v>
      </c>
    </row>
    <row r="75" spans="1:9" s="14" customFormat="1" ht="18" x14ac:dyDescent="0.35">
      <c r="A75" s="42" t="s">
        <v>111</v>
      </c>
      <c r="B75" s="140">
        <v>2</v>
      </c>
      <c r="C75" s="180" t="s">
        <v>148</v>
      </c>
      <c r="D75" s="32" t="s">
        <v>21</v>
      </c>
      <c r="E75" s="187" t="s">
        <v>149</v>
      </c>
      <c r="F75" s="186">
        <v>1449.99</v>
      </c>
      <c r="G75" s="161">
        <f t="shared" si="0"/>
        <v>1333.99</v>
      </c>
      <c r="H75" s="205">
        <v>0.08</v>
      </c>
      <c r="I75" s="148" t="s">
        <v>23</v>
      </c>
    </row>
    <row r="76" spans="1:9" s="14" customFormat="1" ht="18" x14ac:dyDescent="0.35">
      <c r="A76" s="42" t="s">
        <v>111</v>
      </c>
      <c r="B76" s="140">
        <v>2</v>
      </c>
      <c r="C76" s="32" t="s">
        <v>150</v>
      </c>
      <c r="D76" s="32" t="s">
        <v>21</v>
      </c>
      <c r="E76" s="32" t="s">
        <v>151</v>
      </c>
      <c r="F76" s="186">
        <v>1449.99</v>
      </c>
      <c r="G76" s="161">
        <f t="shared" si="0"/>
        <v>1333.99</v>
      </c>
      <c r="H76" s="169">
        <v>0.08</v>
      </c>
      <c r="I76" s="148" t="s">
        <v>23</v>
      </c>
    </row>
    <row r="77" spans="1:9" s="14" customFormat="1" ht="18" x14ac:dyDescent="0.35">
      <c r="A77" s="42" t="s">
        <v>111</v>
      </c>
      <c r="B77" s="140">
        <v>2</v>
      </c>
      <c r="C77" s="32" t="s">
        <v>152</v>
      </c>
      <c r="D77" s="32" t="s">
        <v>21</v>
      </c>
      <c r="E77" s="32" t="s">
        <v>153</v>
      </c>
      <c r="F77" s="186">
        <v>1549.99</v>
      </c>
      <c r="G77" s="161">
        <f t="shared" si="0"/>
        <v>1425.99</v>
      </c>
      <c r="H77" s="169">
        <v>0.08</v>
      </c>
      <c r="I77" s="148" t="s">
        <v>23</v>
      </c>
    </row>
    <row r="78" spans="1:9" s="14" customFormat="1" ht="18" x14ac:dyDescent="0.35">
      <c r="A78" s="42" t="s">
        <v>111</v>
      </c>
      <c r="B78" s="140">
        <v>2</v>
      </c>
      <c r="C78" s="180" t="s">
        <v>154</v>
      </c>
      <c r="D78" s="32" t="s">
        <v>21</v>
      </c>
      <c r="E78" s="187" t="s">
        <v>155</v>
      </c>
      <c r="F78" s="186">
        <v>1649.99</v>
      </c>
      <c r="G78" s="161">
        <f t="shared" si="0"/>
        <v>1517.99</v>
      </c>
      <c r="H78" s="205">
        <v>0.08</v>
      </c>
      <c r="I78" s="148" t="s">
        <v>23</v>
      </c>
    </row>
    <row r="79" spans="1:9" s="14" customFormat="1" ht="18" x14ac:dyDescent="0.35">
      <c r="A79" s="42" t="s">
        <v>111</v>
      </c>
      <c r="B79" s="140">
        <v>2</v>
      </c>
      <c r="C79" s="32" t="s">
        <v>156</v>
      </c>
      <c r="D79" s="32" t="s">
        <v>21</v>
      </c>
      <c r="E79" s="32" t="s">
        <v>157</v>
      </c>
      <c r="F79" s="186">
        <v>2199.9899999999998</v>
      </c>
      <c r="G79" s="161">
        <f t="shared" si="0"/>
        <v>2023.99</v>
      </c>
      <c r="H79" s="169">
        <v>0.08</v>
      </c>
      <c r="I79" s="148" t="s">
        <v>23</v>
      </c>
    </row>
    <row r="80" spans="1:9" s="14" customFormat="1" ht="18" x14ac:dyDescent="0.35">
      <c r="A80" s="42" t="s">
        <v>111</v>
      </c>
      <c r="B80" s="140">
        <v>2</v>
      </c>
      <c r="C80" s="32" t="s">
        <v>158</v>
      </c>
      <c r="D80" s="32" t="s">
        <v>21</v>
      </c>
      <c r="E80" s="32" t="s">
        <v>159</v>
      </c>
      <c r="F80" s="186">
        <v>1849.99</v>
      </c>
      <c r="G80" s="161">
        <f t="shared" si="0"/>
        <v>1701.99</v>
      </c>
      <c r="H80" s="169">
        <v>0.08</v>
      </c>
      <c r="I80" s="148" t="s">
        <v>23</v>
      </c>
    </row>
    <row r="81" spans="1:9" s="14" customFormat="1" ht="18" x14ac:dyDescent="0.35">
      <c r="A81" s="42" t="s">
        <v>111</v>
      </c>
      <c r="B81" s="140">
        <v>2</v>
      </c>
      <c r="C81" s="32" t="s">
        <v>160</v>
      </c>
      <c r="D81" s="32" t="s">
        <v>21</v>
      </c>
      <c r="E81" s="32" t="s">
        <v>161</v>
      </c>
      <c r="F81" s="186">
        <v>1449.99</v>
      </c>
      <c r="G81" s="161">
        <f t="shared" si="0"/>
        <v>1333.99</v>
      </c>
      <c r="H81" s="169">
        <v>0.08</v>
      </c>
      <c r="I81" s="148" t="s">
        <v>23</v>
      </c>
    </row>
    <row r="82" spans="1:9" s="14" customFormat="1" ht="18" x14ac:dyDescent="0.35">
      <c r="A82" s="42" t="s">
        <v>111</v>
      </c>
      <c r="B82" s="140">
        <v>2</v>
      </c>
      <c r="C82" s="32" t="s">
        <v>162</v>
      </c>
      <c r="D82" s="32" t="s">
        <v>21</v>
      </c>
      <c r="E82" s="32" t="s">
        <v>163</v>
      </c>
      <c r="F82" s="186">
        <v>1649.99</v>
      </c>
      <c r="G82" s="161">
        <f t="shared" si="0"/>
        <v>1517.99</v>
      </c>
      <c r="H82" s="169">
        <v>0.08</v>
      </c>
      <c r="I82" s="148" t="s">
        <v>23</v>
      </c>
    </row>
    <row r="83" spans="1:9" s="14" customFormat="1" ht="18" x14ac:dyDescent="0.35">
      <c r="A83" s="42" t="s">
        <v>111</v>
      </c>
      <c r="B83" s="140">
        <v>2</v>
      </c>
      <c r="C83" s="32" t="s">
        <v>164</v>
      </c>
      <c r="D83" s="32" t="s">
        <v>21</v>
      </c>
      <c r="E83" s="32" t="s">
        <v>165</v>
      </c>
      <c r="F83" s="186">
        <v>1849.99</v>
      </c>
      <c r="G83" s="161">
        <f t="shared" si="0"/>
        <v>1701.99</v>
      </c>
      <c r="H83" s="169">
        <v>0.08</v>
      </c>
      <c r="I83" s="148" t="s">
        <v>23</v>
      </c>
    </row>
    <row r="84" spans="1:9" s="14" customFormat="1" ht="18" x14ac:dyDescent="0.35">
      <c r="A84" s="42" t="s">
        <v>111</v>
      </c>
      <c r="B84" s="140">
        <v>2</v>
      </c>
      <c r="C84" s="32" t="s">
        <v>166</v>
      </c>
      <c r="D84" s="32" t="s">
        <v>21</v>
      </c>
      <c r="E84" s="32" t="s">
        <v>167</v>
      </c>
      <c r="F84" s="186">
        <v>1949.99</v>
      </c>
      <c r="G84" s="161">
        <f t="shared" si="0"/>
        <v>1793.99</v>
      </c>
      <c r="H84" s="169">
        <v>0.08</v>
      </c>
      <c r="I84" s="148" t="s">
        <v>23</v>
      </c>
    </row>
    <row r="85" spans="1:9" s="14" customFormat="1" ht="18" x14ac:dyDescent="0.35">
      <c r="A85" s="42" t="s">
        <v>111</v>
      </c>
      <c r="B85" s="140">
        <v>2</v>
      </c>
      <c r="C85" s="32" t="s">
        <v>168</v>
      </c>
      <c r="D85" s="32" t="s">
        <v>21</v>
      </c>
      <c r="E85" s="32" t="s">
        <v>169</v>
      </c>
      <c r="F85" s="186">
        <v>1649.99</v>
      </c>
      <c r="G85" s="161">
        <f t="shared" si="0"/>
        <v>1517.99</v>
      </c>
      <c r="H85" s="169">
        <v>0.08</v>
      </c>
      <c r="I85" s="148" t="s">
        <v>23</v>
      </c>
    </row>
    <row r="86" spans="1:9" s="14" customFormat="1" ht="18" x14ac:dyDescent="0.35">
      <c r="A86" s="42" t="s">
        <v>111</v>
      </c>
      <c r="B86" s="140">
        <v>2</v>
      </c>
      <c r="C86" s="32" t="s">
        <v>170</v>
      </c>
      <c r="D86" s="32" t="s">
        <v>21</v>
      </c>
      <c r="E86" s="32" t="s">
        <v>171</v>
      </c>
      <c r="F86" s="186">
        <v>2399.9899999999998</v>
      </c>
      <c r="G86" s="161">
        <f t="shared" si="0"/>
        <v>2207.9899999999998</v>
      </c>
      <c r="H86" s="169">
        <v>0.08</v>
      </c>
      <c r="I86" s="148" t="s">
        <v>23</v>
      </c>
    </row>
    <row r="87" spans="1:9" s="14" customFormat="1" ht="18" x14ac:dyDescent="0.35">
      <c r="A87" s="42" t="s">
        <v>111</v>
      </c>
      <c r="B87" s="140">
        <v>2</v>
      </c>
      <c r="C87" s="32" t="s">
        <v>172</v>
      </c>
      <c r="D87" s="32" t="s">
        <v>21</v>
      </c>
      <c r="E87" s="32" t="s">
        <v>173</v>
      </c>
      <c r="F87" s="186">
        <v>1649.99</v>
      </c>
      <c r="G87" s="161">
        <f t="shared" si="0"/>
        <v>1517.99</v>
      </c>
      <c r="H87" s="169">
        <v>0.08</v>
      </c>
      <c r="I87" s="148" t="s">
        <v>23</v>
      </c>
    </row>
    <row r="88" spans="1:9" s="14" customFormat="1" ht="18" x14ac:dyDescent="0.35">
      <c r="A88" s="42" t="s">
        <v>111</v>
      </c>
      <c r="B88" s="140">
        <v>2</v>
      </c>
      <c r="C88" s="32" t="s">
        <v>174</v>
      </c>
      <c r="D88" s="32" t="s">
        <v>21</v>
      </c>
      <c r="E88" s="32" t="s">
        <v>175</v>
      </c>
      <c r="F88" s="186">
        <v>1399.99</v>
      </c>
      <c r="G88" s="161">
        <f t="shared" si="0"/>
        <v>1287.99</v>
      </c>
      <c r="H88" s="169">
        <v>0.08</v>
      </c>
      <c r="I88" s="148" t="s">
        <v>23</v>
      </c>
    </row>
    <row r="89" spans="1:9" s="14" customFormat="1" ht="18" x14ac:dyDescent="0.35">
      <c r="A89" s="42" t="s">
        <v>111</v>
      </c>
      <c r="B89" s="140">
        <v>2</v>
      </c>
      <c r="C89" s="32" t="s">
        <v>176</v>
      </c>
      <c r="D89" s="32" t="s">
        <v>21</v>
      </c>
      <c r="E89" s="32" t="s">
        <v>177</v>
      </c>
      <c r="F89" s="186">
        <v>1649.99</v>
      </c>
      <c r="G89" s="161">
        <f t="shared" si="0"/>
        <v>1517.99</v>
      </c>
      <c r="H89" s="169">
        <v>0.08</v>
      </c>
      <c r="I89" s="148" t="s">
        <v>23</v>
      </c>
    </row>
    <row r="90" spans="1:9" s="14" customFormat="1" ht="18" x14ac:dyDescent="0.35">
      <c r="A90" s="42" t="s">
        <v>111</v>
      </c>
      <c r="B90" s="140">
        <v>2</v>
      </c>
      <c r="C90" s="32" t="s">
        <v>178</v>
      </c>
      <c r="D90" s="32" t="s">
        <v>21</v>
      </c>
      <c r="E90" s="32" t="s">
        <v>179</v>
      </c>
      <c r="F90" s="186">
        <v>1949.99</v>
      </c>
      <c r="G90" s="161">
        <f t="shared" si="0"/>
        <v>1793.99</v>
      </c>
      <c r="H90" s="169">
        <v>0.08</v>
      </c>
      <c r="I90" s="148" t="s">
        <v>23</v>
      </c>
    </row>
    <row r="91" spans="1:9" s="14" customFormat="1" ht="18" x14ac:dyDescent="0.35">
      <c r="A91" s="42" t="s">
        <v>111</v>
      </c>
      <c r="B91" s="140">
        <v>2</v>
      </c>
      <c r="C91" s="32" t="s">
        <v>180</v>
      </c>
      <c r="D91" s="32" t="s">
        <v>21</v>
      </c>
      <c r="E91" s="32" t="s">
        <v>181</v>
      </c>
      <c r="F91" s="186">
        <v>2549.9899999999998</v>
      </c>
      <c r="G91" s="161">
        <f t="shared" si="0"/>
        <v>2345.9899999999998</v>
      </c>
      <c r="H91" s="169">
        <v>0.08</v>
      </c>
      <c r="I91" s="148" t="s">
        <v>23</v>
      </c>
    </row>
    <row r="92" spans="1:9" s="14" customFormat="1" ht="18" x14ac:dyDescent="0.35">
      <c r="A92" s="42" t="s">
        <v>111</v>
      </c>
      <c r="B92" s="140">
        <v>2</v>
      </c>
      <c r="C92" s="32" t="s">
        <v>182</v>
      </c>
      <c r="D92" s="32" t="s">
        <v>21</v>
      </c>
      <c r="E92" s="32" t="s">
        <v>183</v>
      </c>
      <c r="F92" s="186">
        <v>1599.99</v>
      </c>
      <c r="G92" s="161">
        <f t="shared" ref="G92:G155" si="1">ROUND(F92*(1-H92),2)</f>
        <v>1471.99</v>
      </c>
      <c r="H92" s="169">
        <v>0.08</v>
      </c>
      <c r="I92" s="148" t="s">
        <v>23</v>
      </c>
    </row>
    <row r="93" spans="1:9" s="14" customFormat="1" ht="18" x14ac:dyDescent="0.35">
      <c r="A93" s="42" t="s">
        <v>111</v>
      </c>
      <c r="B93" s="140">
        <v>2</v>
      </c>
      <c r="C93" s="32" t="s">
        <v>184</v>
      </c>
      <c r="D93" s="32" t="s">
        <v>21</v>
      </c>
      <c r="E93" s="32" t="s">
        <v>185</v>
      </c>
      <c r="F93" s="186">
        <v>1599.99</v>
      </c>
      <c r="G93" s="161">
        <f t="shared" si="1"/>
        <v>1471.99</v>
      </c>
      <c r="H93" s="169">
        <v>0.08</v>
      </c>
      <c r="I93" s="148" t="s">
        <v>23</v>
      </c>
    </row>
    <row r="94" spans="1:9" s="14" customFormat="1" ht="18" x14ac:dyDescent="0.35">
      <c r="A94" s="42" t="s">
        <v>111</v>
      </c>
      <c r="B94" s="140">
        <v>2</v>
      </c>
      <c r="C94" s="32" t="s">
        <v>186</v>
      </c>
      <c r="D94" s="32" t="s">
        <v>21</v>
      </c>
      <c r="E94" s="32" t="s">
        <v>187</v>
      </c>
      <c r="F94" s="186">
        <v>1649.99</v>
      </c>
      <c r="G94" s="161">
        <f t="shared" si="1"/>
        <v>1517.99</v>
      </c>
      <c r="H94" s="169">
        <v>0.08</v>
      </c>
      <c r="I94" s="148" t="s">
        <v>23</v>
      </c>
    </row>
    <row r="95" spans="1:9" s="14" customFormat="1" ht="18" x14ac:dyDescent="0.35">
      <c r="A95" s="42" t="s">
        <v>111</v>
      </c>
      <c r="B95" s="140">
        <v>2</v>
      </c>
      <c r="C95" s="32" t="s">
        <v>188</v>
      </c>
      <c r="D95" s="32" t="s">
        <v>21</v>
      </c>
      <c r="E95" s="32" t="s">
        <v>189</v>
      </c>
      <c r="F95" s="186">
        <v>1749.99</v>
      </c>
      <c r="G95" s="161">
        <f t="shared" si="1"/>
        <v>1609.99</v>
      </c>
      <c r="H95" s="169">
        <v>0.08</v>
      </c>
      <c r="I95" s="148" t="s">
        <v>23</v>
      </c>
    </row>
    <row r="96" spans="1:9" s="14" customFormat="1" ht="18" x14ac:dyDescent="0.35">
      <c r="A96" s="42" t="s">
        <v>111</v>
      </c>
      <c r="B96" s="140">
        <v>2</v>
      </c>
      <c r="C96" s="32" t="s">
        <v>190</v>
      </c>
      <c r="D96" s="32" t="s">
        <v>21</v>
      </c>
      <c r="E96" s="32" t="s">
        <v>191</v>
      </c>
      <c r="F96" s="186">
        <v>1799.99</v>
      </c>
      <c r="G96" s="161">
        <f t="shared" si="1"/>
        <v>1655.99</v>
      </c>
      <c r="H96" s="169">
        <v>0.08</v>
      </c>
      <c r="I96" s="148" t="s">
        <v>23</v>
      </c>
    </row>
    <row r="97" spans="1:9" s="14" customFormat="1" ht="18" x14ac:dyDescent="0.35">
      <c r="A97" s="42" t="s">
        <v>111</v>
      </c>
      <c r="B97" s="140">
        <v>2</v>
      </c>
      <c r="C97" s="32" t="s">
        <v>192</v>
      </c>
      <c r="D97" s="32" t="s">
        <v>21</v>
      </c>
      <c r="E97" s="32" t="s">
        <v>193</v>
      </c>
      <c r="F97" s="186">
        <v>1799.99</v>
      </c>
      <c r="G97" s="161">
        <f t="shared" si="1"/>
        <v>1655.99</v>
      </c>
      <c r="H97" s="169">
        <v>0.08</v>
      </c>
      <c r="I97" s="148" t="s">
        <v>23</v>
      </c>
    </row>
    <row r="98" spans="1:9" s="14" customFormat="1" ht="18" x14ac:dyDescent="0.35">
      <c r="A98" s="42" t="s">
        <v>111</v>
      </c>
      <c r="B98" s="140">
        <v>2</v>
      </c>
      <c r="C98" s="32" t="s">
        <v>194</v>
      </c>
      <c r="D98" s="32" t="s">
        <v>21</v>
      </c>
      <c r="E98" s="32" t="s">
        <v>195</v>
      </c>
      <c r="F98" s="186">
        <v>1749.99</v>
      </c>
      <c r="G98" s="161">
        <f t="shared" si="1"/>
        <v>1609.99</v>
      </c>
      <c r="H98" s="169">
        <v>0.08</v>
      </c>
      <c r="I98" s="148" t="s">
        <v>23</v>
      </c>
    </row>
    <row r="99" spans="1:9" s="14" customFormat="1" ht="18" x14ac:dyDescent="0.35">
      <c r="A99" s="42" t="s">
        <v>111</v>
      </c>
      <c r="B99" s="140">
        <v>2</v>
      </c>
      <c r="C99" s="32" t="s">
        <v>196</v>
      </c>
      <c r="D99" s="32" t="s">
        <v>21</v>
      </c>
      <c r="E99" s="32" t="s">
        <v>197</v>
      </c>
      <c r="F99" s="186">
        <v>1849.99</v>
      </c>
      <c r="G99" s="161">
        <f t="shared" si="1"/>
        <v>1701.99</v>
      </c>
      <c r="H99" s="169">
        <v>0.08</v>
      </c>
      <c r="I99" s="148" t="s">
        <v>23</v>
      </c>
    </row>
    <row r="100" spans="1:9" s="14" customFormat="1" ht="18" x14ac:dyDescent="0.35">
      <c r="A100" s="42" t="s">
        <v>111</v>
      </c>
      <c r="B100" s="140">
        <v>2</v>
      </c>
      <c r="C100" s="32" t="s">
        <v>198</v>
      </c>
      <c r="D100" s="32" t="s">
        <v>21</v>
      </c>
      <c r="E100" s="32" t="s">
        <v>199</v>
      </c>
      <c r="F100" s="186">
        <v>1899.99</v>
      </c>
      <c r="G100" s="161">
        <f t="shared" si="1"/>
        <v>1747.99</v>
      </c>
      <c r="H100" s="169">
        <v>0.08</v>
      </c>
      <c r="I100" s="148" t="s">
        <v>23</v>
      </c>
    </row>
    <row r="101" spans="1:9" s="14" customFormat="1" ht="18" x14ac:dyDescent="0.35">
      <c r="A101" s="42" t="s">
        <v>111</v>
      </c>
      <c r="B101" s="140">
        <v>2</v>
      </c>
      <c r="C101" s="32" t="s">
        <v>200</v>
      </c>
      <c r="D101" s="32" t="s">
        <v>21</v>
      </c>
      <c r="E101" s="32" t="s">
        <v>201</v>
      </c>
      <c r="F101" s="186">
        <v>1899.99</v>
      </c>
      <c r="G101" s="161">
        <f t="shared" si="1"/>
        <v>1747.99</v>
      </c>
      <c r="H101" s="169">
        <v>0.08</v>
      </c>
      <c r="I101" s="148" t="s">
        <v>23</v>
      </c>
    </row>
    <row r="102" spans="1:9" s="14" customFormat="1" ht="18" x14ac:dyDescent="0.35">
      <c r="A102" s="42" t="s">
        <v>111</v>
      </c>
      <c r="B102" s="140">
        <v>2</v>
      </c>
      <c r="C102" s="32" t="s">
        <v>202</v>
      </c>
      <c r="D102" s="32" t="s">
        <v>21</v>
      </c>
      <c r="E102" s="32" t="s">
        <v>203</v>
      </c>
      <c r="F102" s="186">
        <v>1849.99</v>
      </c>
      <c r="G102" s="161">
        <f t="shared" si="1"/>
        <v>1701.99</v>
      </c>
      <c r="H102" s="169">
        <v>0.08</v>
      </c>
      <c r="I102" s="148" t="s">
        <v>23</v>
      </c>
    </row>
    <row r="103" spans="1:9" s="14" customFormat="1" ht="18" x14ac:dyDescent="0.35">
      <c r="A103" s="42" t="s">
        <v>111</v>
      </c>
      <c r="B103" s="140">
        <v>2</v>
      </c>
      <c r="C103" s="32" t="s">
        <v>204</v>
      </c>
      <c r="D103" s="32" t="s">
        <v>21</v>
      </c>
      <c r="E103" s="32" t="s">
        <v>205</v>
      </c>
      <c r="F103" s="186">
        <v>1849.99</v>
      </c>
      <c r="G103" s="161">
        <f t="shared" si="1"/>
        <v>1701.99</v>
      </c>
      <c r="H103" s="169">
        <v>0.08</v>
      </c>
      <c r="I103" s="148" t="s">
        <v>23</v>
      </c>
    </row>
    <row r="104" spans="1:9" s="14" customFormat="1" ht="18" x14ac:dyDescent="0.35">
      <c r="A104" s="42" t="s">
        <v>111</v>
      </c>
      <c r="B104" s="140">
        <v>2</v>
      </c>
      <c r="C104" s="32" t="s">
        <v>206</v>
      </c>
      <c r="D104" s="32" t="s">
        <v>21</v>
      </c>
      <c r="E104" s="32" t="s">
        <v>207</v>
      </c>
      <c r="F104" s="186">
        <v>2499.9899999999998</v>
      </c>
      <c r="G104" s="161">
        <f t="shared" si="1"/>
        <v>2299.9899999999998</v>
      </c>
      <c r="H104" s="169">
        <v>0.08</v>
      </c>
      <c r="I104" s="148" t="s">
        <v>23</v>
      </c>
    </row>
    <row r="105" spans="1:9" s="14" customFormat="1" ht="18" x14ac:dyDescent="0.35">
      <c r="A105" s="42" t="s">
        <v>111</v>
      </c>
      <c r="B105" s="140">
        <v>2</v>
      </c>
      <c r="C105" s="32" t="s">
        <v>208</v>
      </c>
      <c r="D105" s="32" t="s">
        <v>21</v>
      </c>
      <c r="E105" s="32" t="s">
        <v>209</v>
      </c>
      <c r="F105" s="186">
        <v>1849.99</v>
      </c>
      <c r="G105" s="161">
        <f t="shared" si="1"/>
        <v>1701.99</v>
      </c>
      <c r="H105" s="169">
        <v>0.08</v>
      </c>
      <c r="I105" s="148" t="s">
        <v>23</v>
      </c>
    </row>
    <row r="106" spans="1:9" s="14" customFormat="1" ht="18" x14ac:dyDescent="0.35">
      <c r="A106" s="42" t="s">
        <v>210</v>
      </c>
      <c r="B106" s="140">
        <v>2</v>
      </c>
      <c r="C106" s="180" t="s">
        <v>211</v>
      </c>
      <c r="D106" s="32" t="s">
        <v>21</v>
      </c>
      <c r="E106" s="155" t="s">
        <v>212</v>
      </c>
      <c r="F106" s="186">
        <v>1529.99</v>
      </c>
      <c r="G106" s="161">
        <f t="shared" si="1"/>
        <v>1407.59</v>
      </c>
      <c r="H106" s="205">
        <v>0.08</v>
      </c>
      <c r="I106" s="148" t="s">
        <v>23</v>
      </c>
    </row>
    <row r="107" spans="1:9" s="14" customFormat="1" ht="18" x14ac:dyDescent="0.35">
      <c r="A107" s="42" t="s">
        <v>210</v>
      </c>
      <c r="B107" s="140">
        <v>2</v>
      </c>
      <c r="C107" s="49" t="s">
        <v>213</v>
      </c>
      <c r="D107" s="32" t="s">
        <v>21</v>
      </c>
      <c r="E107" s="155" t="s">
        <v>214</v>
      </c>
      <c r="F107" s="186">
        <v>1129.99</v>
      </c>
      <c r="G107" s="161">
        <f t="shared" si="1"/>
        <v>1039.5899999999999</v>
      </c>
      <c r="H107" s="205">
        <v>0.08</v>
      </c>
      <c r="I107" s="148" t="s">
        <v>23</v>
      </c>
    </row>
    <row r="108" spans="1:9" s="14" customFormat="1" ht="18" x14ac:dyDescent="0.35">
      <c r="A108" s="42" t="s">
        <v>210</v>
      </c>
      <c r="B108" s="140">
        <v>2</v>
      </c>
      <c r="C108" s="49" t="s">
        <v>215</v>
      </c>
      <c r="D108" s="32" t="s">
        <v>21</v>
      </c>
      <c r="E108" s="155" t="s">
        <v>216</v>
      </c>
      <c r="F108" s="186">
        <v>1229.99</v>
      </c>
      <c r="G108" s="161">
        <f t="shared" si="1"/>
        <v>1131.5899999999999</v>
      </c>
      <c r="H108" s="205">
        <v>0.08</v>
      </c>
      <c r="I108" s="148" t="s">
        <v>23</v>
      </c>
    </row>
    <row r="109" spans="1:9" s="14" customFormat="1" ht="18" x14ac:dyDescent="0.35">
      <c r="A109" s="42" t="s">
        <v>210</v>
      </c>
      <c r="B109" s="140">
        <v>2</v>
      </c>
      <c r="C109" s="49" t="s">
        <v>217</v>
      </c>
      <c r="D109" s="32" t="s">
        <v>21</v>
      </c>
      <c r="E109" s="155" t="s">
        <v>218</v>
      </c>
      <c r="F109" s="186">
        <v>1229.99</v>
      </c>
      <c r="G109" s="161">
        <f t="shared" si="1"/>
        <v>1131.5899999999999</v>
      </c>
      <c r="H109" s="205">
        <v>0.08</v>
      </c>
      <c r="I109" s="148" t="s">
        <v>23</v>
      </c>
    </row>
    <row r="110" spans="1:9" s="14" customFormat="1" ht="18" x14ac:dyDescent="0.35">
      <c r="A110" s="42" t="s">
        <v>210</v>
      </c>
      <c r="B110" s="140">
        <v>2</v>
      </c>
      <c r="C110" s="49" t="s">
        <v>219</v>
      </c>
      <c r="D110" s="32" t="s">
        <v>21</v>
      </c>
      <c r="E110" s="155" t="s">
        <v>220</v>
      </c>
      <c r="F110" s="186">
        <v>1329.99</v>
      </c>
      <c r="G110" s="161">
        <f t="shared" si="1"/>
        <v>1223.5899999999999</v>
      </c>
      <c r="H110" s="205">
        <v>0.08</v>
      </c>
      <c r="I110" s="148" t="s">
        <v>23</v>
      </c>
    </row>
    <row r="111" spans="1:9" s="14" customFormat="1" ht="18" x14ac:dyDescent="0.35">
      <c r="A111" s="42" t="s">
        <v>210</v>
      </c>
      <c r="B111" s="140">
        <v>2</v>
      </c>
      <c r="C111" s="49" t="s">
        <v>221</v>
      </c>
      <c r="D111" s="32" t="s">
        <v>21</v>
      </c>
      <c r="E111" s="155" t="s">
        <v>222</v>
      </c>
      <c r="F111" s="186">
        <v>1329.99</v>
      </c>
      <c r="G111" s="161">
        <f t="shared" si="1"/>
        <v>1223.5899999999999</v>
      </c>
      <c r="H111" s="205">
        <v>0.08</v>
      </c>
      <c r="I111" s="148" t="s">
        <v>23</v>
      </c>
    </row>
    <row r="112" spans="1:9" s="14" customFormat="1" ht="18" x14ac:dyDescent="0.35">
      <c r="A112" s="42" t="s">
        <v>210</v>
      </c>
      <c r="B112" s="140">
        <v>2</v>
      </c>
      <c r="C112" s="49" t="s">
        <v>223</v>
      </c>
      <c r="D112" s="32" t="s">
        <v>21</v>
      </c>
      <c r="E112" s="155" t="s">
        <v>224</v>
      </c>
      <c r="F112" s="186">
        <v>1329.99</v>
      </c>
      <c r="G112" s="161">
        <f t="shared" si="1"/>
        <v>1223.5899999999999</v>
      </c>
      <c r="H112" s="205">
        <v>0.08</v>
      </c>
      <c r="I112" s="148" t="s">
        <v>23</v>
      </c>
    </row>
    <row r="113" spans="1:9" s="14" customFormat="1" ht="18" x14ac:dyDescent="0.35">
      <c r="A113" s="42" t="s">
        <v>210</v>
      </c>
      <c r="B113" s="140">
        <v>2</v>
      </c>
      <c r="C113" s="49" t="s">
        <v>225</v>
      </c>
      <c r="D113" s="32" t="s">
        <v>21</v>
      </c>
      <c r="E113" s="155" t="s">
        <v>226</v>
      </c>
      <c r="F113" s="186">
        <v>1329.99</v>
      </c>
      <c r="G113" s="161">
        <f t="shared" si="1"/>
        <v>1223.5899999999999</v>
      </c>
      <c r="H113" s="205">
        <v>0.08</v>
      </c>
      <c r="I113" s="148" t="s">
        <v>23</v>
      </c>
    </row>
    <row r="114" spans="1:9" s="14" customFormat="1" ht="18" x14ac:dyDescent="0.35">
      <c r="A114" s="42" t="s">
        <v>210</v>
      </c>
      <c r="B114" s="140">
        <v>2</v>
      </c>
      <c r="C114" s="49" t="s">
        <v>227</v>
      </c>
      <c r="D114" s="32" t="s">
        <v>21</v>
      </c>
      <c r="E114" s="155" t="s">
        <v>228</v>
      </c>
      <c r="F114" s="186">
        <v>1429.99</v>
      </c>
      <c r="G114" s="161">
        <f t="shared" si="1"/>
        <v>1315.59</v>
      </c>
      <c r="H114" s="205">
        <v>0.08</v>
      </c>
      <c r="I114" s="148" t="s">
        <v>23</v>
      </c>
    </row>
    <row r="115" spans="1:9" s="14" customFormat="1" ht="18" x14ac:dyDescent="0.35">
      <c r="A115" s="42" t="s">
        <v>210</v>
      </c>
      <c r="B115" s="140">
        <v>2</v>
      </c>
      <c r="C115" s="49" t="s">
        <v>229</v>
      </c>
      <c r="D115" s="32" t="s">
        <v>21</v>
      </c>
      <c r="E115" s="155" t="s">
        <v>230</v>
      </c>
      <c r="F115" s="186">
        <v>1429.99</v>
      </c>
      <c r="G115" s="161">
        <f t="shared" si="1"/>
        <v>1315.59</v>
      </c>
      <c r="H115" s="205">
        <v>0.08</v>
      </c>
      <c r="I115" s="148" t="s">
        <v>23</v>
      </c>
    </row>
    <row r="116" spans="1:9" s="14" customFormat="1" ht="18" x14ac:dyDescent="0.35">
      <c r="A116" s="42" t="s">
        <v>210</v>
      </c>
      <c r="B116" s="140">
        <v>2</v>
      </c>
      <c r="C116" s="49" t="s">
        <v>231</v>
      </c>
      <c r="D116" s="32" t="s">
        <v>21</v>
      </c>
      <c r="E116" s="155" t="s">
        <v>232</v>
      </c>
      <c r="F116" s="186">
        <v>1429.99</v>
      </c>
      <c r="G116" s="161">
        <f t="shared" si="1"/>
        <v>1315.59</v>
      </c>
      <c r="H116" s="205">
        <v>0.08</v>
      </c>
      <c r="I116" s="148" t="s">
        <v>23</v>
      </c>
    </row>
    <row r="117" spans="1:9" s="14" customFormat="1" ht="18" x14ac:dyDescent="0.35">
      <c r="A117" s="42" t="s">
        <v>210</v>
      </c>
      <c r="B117" s="140">
        <v>2</v>
      </c>
      <c r="C117" s="49" t="s">
        <v>233</v>
      </c>
      <c r="D117" s="32" t="s">
        <v>21</v>
      </c>
      <c r="E117" s="155" t="s">
        <v>234</v>
      </c>
      <c r="F117" s="186">
        <v>1429.99</v>
      </c>
      <c r="G117" s="161">
        <f t="shared" si="1"/>
        <v>1315.59</v>
      </c>
      <c r="H117" s="205">
        <v>0.08</v>
      </c>
      <c r="I117" s="148" t="s">
        <v>23</v>
      </c>
    </row>
    <row r="118" spans="1:9" s="14" customFormat="1" ht="18" x14ac:dyDescent="0.35">
      <c r="A118" s="42" t="s">
        <v>210</v>
      </c>
      <c r="B118" s="140">
        <v>2</v>
      </c>
      <c r="C118" s="49" t="s">
        <v>235</v>
      </c>
      <c r="D118" s="32" t="s">
        <v>21</v>
      </c>
      <c r="E118" s="155" t="s">
        <v>236</v>
      </c>
      <c r="F118" s="186">
        <v>1629.99</v>
      </c>
      <c r="G118" s="161">
        <f t="shared" si="1"/>
        <v>1499.59</v>
      </c>
      <c r="H118" s="205">
        <v>0.08</v>
      </c>
      <c r="I118" s="148" t="s">
        <v>23</v>
      </c>
    </row>
    <row r="119" spans="1:9" s="14" customFormat="1" ht="18" x14ac:dyDescent="0.35">
      <c r="A119" s="42" t="s">
        <v>210</v>
      </c>
      <c r="B119" s="140">
        <v>2</v>
      </c>
      <c r="C119" s="49" t="s">
        <v>237</v>
      </c>
      <c r="D119" s="32" t="s">
        <v>21</v>
      </c>
      <c r="E119" s="155" t="s">
        <v>238</v>
      </c>
      <c r="F119" s="186">
        <v>1629.99</v>
      </c>
      <c r="G119" s="161">
        <f t="shared" si="1"/>
        <v>1499.59</v>
      </c>
      <c r="H119" s="205">
        <v>0.08</v>
      </c>
      <c r="I119" s="148" t="s">
        <v>23</v>
      </c>
    </row>
    <row r="120" spans="1:9" s="14" customFormat="1" ht="18" x14ac:dyDescent="0.35">
      <c r="A120" s="42" t="s">
        <v>210</v>
      </c>
      <c r="B120" s="140">
        <v>2</v>
      </c>
      <c r="C120" s="49" t="s">
        <v>239</v>
      </c>
      <c r="D120" s="32" t="s">
        <v>21</v>
      </c>
      <c r="E120" s="155" t="s">
        <v>240</v>
      </c>
      <c r="F120" s="186">
        <v>1629.99</v>
      </c>
      <c r="G120" s="161">
        <f t="shared" si="1"/>
        <v>1499.59</v>
      </c>
      <c r="H120" s="205">
        <v>0.08</v>
      </c>
      <c r="I120" s="148" t="s">
        <v>23</v>
      </c>
    </row>
    <row r="121" spans="1:9" s="14" customFormat="1" ht="18" x14ac:dyDescent="0.35">
      <c r="A121" s="42" t="s">
        <v>210</v>
      </c>
      <c r="B121" s="140">
        <v>2</v>
      </c>
      <c r="C121" s="49" t="s">
        <v>241</v>
      </c>
      <c r="D121" s="32" t="s">
        <v>21</v>
      </c>
      <c r="E121" s="155" t="s">
        <v>242</v>
      </c>
      <c r="F121" s="186">
        <v>1629.99</v>
      </c>
      <c r="G121" s="161">
        <f t="shared" si="1"/>
        <v>1499.59</v>
      </c>
      <c r="H121" s="205">
        <v>0.08</v>
      </c>
      <c r="I121" s="148" t="s">
        <v>23</v>
      </c>
    </row>
    <row r="122" spans="1:9" s="14" customFormat="1" ht="18" x14ac:dyDescent="0.35">
      <c r="A122" s="42" t="s">
        <v>210</v>
      </c>
      <c r="B122" s="140">
        <v>2</v>
      </c>
      <c r="C122" s="49" t="s">
        <v>243</v>
      </c>
      <c r="D122" s="32" t="s">
        <v>21</v>
      </c>
      <c r="E122" s="155" t="s">
        <v>244</v>
      </c>
      <c r="F122" s="186">
        <v>1629.99</v>
      </c>
      <c r="G122" s="161">
        <f t="shared" si="1"/>
        <v>1499.59</v>
      </c>
      <c r="H122" s="205">
        <v>0.08</v>
      </c>
      <c r="I122" s="148" t="s">
        <v>23</v>
      </c>
    </row>
    <row r="123" spans="1:9" s="14" customFormat="1" ht="18" x14ac:dyDescent="0.35">
      <c r="A123" s="42" t="s">
        <v>210</v>
      </c>
      <c r="B123" s="140">
        <v>2</v>
      </c>
      <c r="C123" s="49" t="s">
        <v>245</v>
      </c>
      <c r="D123" s="32" t="s">
        <v>21</v>
      </c>
      <c r="E123" s="155" t="s">
        <v>246</v>
      </c>
      <c r="F123" s="186">
        <v>1729.99</v>
      </c>
      <c r="G123" s="161">
        <f t="shared" si="1"/>
        <v>1591.59</v>
      </c>
      <c r="H123" s="205">
        <v>0.08</v>
      </c>
      <c r="I123" s="148" t="s">
        <v>23</v>
      </c>
    </row>
    <row r="124" spans="1:9" s="14" customFormat="1" ht="18" x14ac:dyDescent="0.35">
      <c r="A124" s="42" t="s">
        <v>210</v>
      </c>
      <c r="B124" s="140">
        <v>2</v>
      </c>
      <c r="C124" s="49" t="s">
        <v>247</v>
      </c>
      <c r="D124" s="32" t="s">
        <v>21</v>
      </c>
      <c r="E124" s="155" t="s">
        <v>248</v>
      </c>
      <c r="F124" s="186">
        <v>1829.99</v>
      </c>
      <c r="G124" s="161">
        <f t="shared" si="1"/>
        <v>1683.59</v>
      </c>
      <c r="H124" s="205">
        <v>0.08</v>
      </c>
      <c r="I124" s="148" t="s">
        <v>23</v>
      </c>
    </row>
    <row r="125" spans="1:9" s="14" customFormat="1" ht="18" x14ac:dyDescent="0.35">
      <c r="A125" s="42" t="s">
        <v>210</v>
      </c>
      <c r="B125" s="140">
        <v>2</v>
      </c>
      <c r="C125" s="49" t="s">
        <v>249</v>
      </c>
      <c r="D125" s="32" t="s">
        <v>21</v>
      </c>
      <c r="E125" s="155" t="s">
        <v>250</v>
      </c>
      <c r="F125" s="186">
        <v>1829.99</v>
      </c>
      <c r="G125" s="161">
        <f t="shared" si="1"/>
        <v>1683.59</v>
      </c>
      <c r="H125" s="205">
        <v>0.08</v>
      </c>
      <c r="I125" s="148" t="s">
        <v>23</v>
      </c>
    </row>
    <row r="126" spans="1:9" s="14" customFormat="1" ht="18" x14ac:dyDescent="0.35">
      <c r="A126" s="42" t="s">
        <v>210</v>
      </c>
      <c r="B126" s="140">
        <v>2</v>
      </c>
      <c r="C126" s="49" t="s">
        <v>251</v>
      </c>
      <c r="D126" s="32" t="s">
        <v>21</v>
      </c>
      <c r="E126" s="155" t="s">
        <v>252</v>
      </c>
      <c r="F126" s="186">
        <v>1829.99</v>
      </c>
      <c r="G126" s="161">
        <f t="shared" si="1"/>
        <v>1683.59</v>
      </c>
      <c r="H126" s="205">
        <v>0.08</v>
      </c>
      <c r="I126" s="148" t="s">
        <v>23</v>
      </c>
    </row>
    <row r="127" spans="1:9" s="14" customFormat="1" ht="18" x14ac:dyDescent="0.35">
      <c r="A127" s="42" t="s">
        <v>210</v>
      </c>
      <c r="B127" s="140">
        <v>2</v>
      </c>
      <c r="C127" s="49" t="s">
        <v>253</v>
      </c>
      <c r="D127" s="32" t="s">
        <v>21</v>
      </c>
      <c r="E127" s="155" t="s">
        <v>254</v>
      </c>
      <c r="F127" s="186">
        <v>1829.99</v>
      </c>
      <c r="G127" s="161">
        <f t="shared" si="1"/>
        <v>1683.59</v>
      </c>
      <c r="H127" s="205">
        <v>0.08</v>
      </c>
      <c r="I127" s="148" t="s">
        <v>23</v>
      </c>
    </row>
    <row r="128" spans="1:9" s="14" customFormat="1" ht="18" x14ac:dyDescent="0.35">
      <c r="A128" s="42" t="s">
        <v>210</v>
      </c>
      <c r="B128" s="140">
        <v>2</v>
      </c>
      <c r="C128" s="49" t="s">
        <v>255</v>
      </c>
      <c r="D128" s="32" t="s">
        <v>21</v>
      </c>
      <c r="E128" s="155" t="s">
        <v>256</v>
      </c>
      <c r="F128" s="186">
        <v>2429.9899999999998</v>
      </c>
      <c r="G128" s="161">
        <f t="shared" si="1"/>
        <v>2235.59</v>
      </c>
      <c r="H128" s="205">
        <v>0.08</v>
      </c>
      <c r="I128" s="148" t="s">
        <v>23</v>
      </c>
    </row>
    <row r="129" spans="1:9" s="14" customFormat="1" ht="18" x14ac:dyDescent="0.35">
      <c r="A129" s="42" t="s">
        <v>210</v>
      </c>
      <c r="B129" s="140">
        <v>2</v>
      </c>
      <c r="C129" s="49" t="s">
        <v>257</v>
      </c>
      <c r="D129" s="32" t="s">
        <v>21</v>
      </c>
      <c r="E129" s="155" t="s">
        <v>258</v>
      </c>
      <c r="F129" s="186">
        <v>1429.99</v>
      </c>
      <c r="G129" s="161">
        <f t="shared" si="1"/>
        <v>1315.59</v>
      </c>
      <c r="H129" s="205">
        <v>0.08</v>
      </c>
      <c r="I129" s="148" t="s">
        <v>23</v>
      </c>
    </row>
    <row r="130" spans="1:9" s="14" customFormat="1" ht="18" x14ac:dyDescent="0.35">
      <c r="A130" s="42" t="s">
        <v>210</v>
      </c>
      <c r="B130" s="140">
        <v>2</v>
      </c>
      <c r="C130" s="49" t="s">
        <v>259</v>
      </c>
      <c r="D130" s="32" t="s">
        <v>21</v>
      </c>
      <c r="E130" s="155" t="s">
        <v>260</v>
      </c>
      <c r="F130" s="186">
        <v>1529.99</v>
      </c>
      <c r="G130" s="161">
        <f t="shared" si="1"/>
        <v>1407.59</v>
      </c>
      <c r="H130" s="205">
        <v>0.08</v>
      </c>
      <c r="I130" s="148" t="s">
        <v>23</v>
      </c>
    </row>
    <row r="131" spans="1:9" s="14" customFormat="1" ht="18" x14ac:dyDescent="0.35">
      <c r="A131" s="42" t="s">
        <v>210</v>
      </c>
      <c r="B131" s="140">
        <v>2</v>
      </c>
      <c r="C131" s="49" t="s">
        <v>261</v>
      </c>
      <c r="D131" s="32" t="s">
        <v>21</v>
      </c>
      <c r="E131" s="155" t="s">
        <v>262</v>
      </c>
      <c r="F131" s="186">
        <v>1729.99</v>
      </c>
      <c r="G131" s="161">
        <f t="shared" si="1"/>
        <v>1591.59</v>
      </c>
      <c r="H131" s="205">
        <v>0.08</v>
      </c>
      <c r="I131" s="148" t="s">
        <v>23</v>
      </c>
    </row>
    <row r="132" spans="1:9" s="14" customFormat="1" ht="18" x14ac:dyDescent="0.35">
      <c r="A132" s="42" t="s">
        <v>210</v>
      </c>
      <c r="B132" s="140">
        <v>2</v>
      </c>
      <c r="C132" s="49" t="s">
        <v>263</v>
      </c>
      <c r="D132" s="32" t="s">
        <v>21</v>
      </c>
      <c r="E132" s="155" t="s">
        <v>264</v>
      </c>
      <c r="F132" s="186">
        <v>1729.99</v>
      </c>
      <c r="G132" s="161">
        <f t="shared" si="1"/>
        <v>1591.59</v>
      </c>
      <c r="H132" s="205">
        <v>0.08</v>
      </c>
      <c r="I132" s="148" t="s">
        <v>23</v>
      </c>
    </row>
    <row r="133" spans="1:9" s="14" customFormat="1" ht="18" x14ac:dyDescent="0.35">
      <c r="A133" s="42" t="s">
        <v>210</v>
      </c>
      <c r="B133" s="140">
        <v>2</v>
      </c>
      <c r="C133" s="49" t="s">
        <v>265</v>
      </c>
      <c r="D133" s="32" t="s">
        <v>21</v>
      </c>
      <c r="E133" s="155" t="s">
        <v>266</v>
      </c>
      <c r="F133" s="186">
        <v>1729.99</v>
      </c>
      <c r="G133" s="161">
        <f t="shared" si="1"/>
        <v>1591.59</v>
      </c>
      <c r="H133" s="205">
        <v>0.08</v>
      </c>
      <c r="I133" s="148" t="s">
        <v>23</v>
      </c>
    </row>
    <row r="134" spans="1:9" s="14" customFormat="1" ht="18" x14ac:dyDescent="0.35">
      <c r="A134" s="42" t="s">
        <v>210</v>
      </c>
      <c r="B134" s="140">
        <v>2</v>
      </c>
      <c r="C134" s="49" t="s">
        <v>267</v>
      </c>
      <c r="D134" s="32" t="s">
        <v>21</v>
      </c>
      <c r="E134" s="155" t="s">
        <v>268</v>
      </c>
      <c r="F134" s="186">
        <v>1729.99</v>
      </c>
      <c r="G134" s="161">
        <f t="shared" si="1"/>
        <v>1591.59</v>
      </c>
      <c r="H134" s="205">
        <v>0.08</v>
      </c>
      <c r="I134" s="148" t="s">
        <v>23</v>
      </c>
    </row>
    <row r="135" spans="1:9" s="14" customFormat="1" ht="18" x14ac:dyDescent="0.35">
      <c r="A135" s="42" t="s">
        <v>210</v>
      </c>
      <c r="B135" s="140">
        <v>2</v>
      </c>
      <c r="C135" s="49" t="s">
        <v>269</v>
      </c>
      <c r="D135" s="32" t="s">
        <v>21</v>
      </c>
      <c r="E135" s="155" t="s">
        <v>270</v>
      </c>
      <c r="F135" s="186">
        <v>1829.99</v>
      </c>
      <c r="G135" s="161">
        <f t="shared" si="1"/>
        <v>1683.59</v>
      </c>
      <c r="H135" s="205">
        <v>0.08</v>
      </c>
      <c r="I135" s="148" t="s">
        <v>23</v>
      </c>
    </row>
    <row r="136" spans="1:9" s="14" customFormat="1" ht="18" x14ac:dyDescent="0.35">
      <c r="A136" s="42" t="s">
        <v>210</v>
      </c>
      <c r="B136" s="140">
        <v>2</v>
      </c>
      <c r="C136" s="49" t="s">
        <v>271</v>
      </c>
      <c r="D136" s="32" t="s">
        <v>21</v>
      </c>
      <c r="E136" s="155" t="s">
        <v>272</v>
      </c>
      <c r="F136" s="186">
        <v>1929.99</v>
      </c>
      <c r="G136" s="161">
        <f t="shared" si="1"/>
        <v>1775.59</v>
      </c>
      <c r="H136" s="205">
        <v>0.08</v>
      </c>
      <c r="I136" s="148" t="s">
        <v>23</v>
      </c>
    </row>
    <row r="137" spans="1:9" s="14" customFormat="1" ht="18" x14ac:dyDescent="0.35">
      <c r="A137" s="42" t="s">
        <v>210</v>
      </c>
      <c r="B137" s="140">
        <v>2</v>
      </c>
      <c r="C137" s="49" t="s">
        <v>273</v>
      </c>
      <c r="D137" s="32" t="s">
        <v>21</v>
      </c>
      <c r="E137" s="155" t="s">
        <v>274</v>
      </c>
      <c r="F137" s="186">
        <v>1929.99</v>
      </c>
      <c r="G137" s="161">
        <f t="shared" si="1"/>
        <v>1775.59</v>
      </c>
      <c r="H137" s="205">
        <v>0.08</v>
      </c>
      <c r="I137" s="148" t="s">
        <v>23</v>
      </c>
    </row>
    <row r="138" spans="1:9" s="14" customFormat="1" ht="18" x14ac:dyDescent="0.35">
      <c r="A138" s="42" t="s">
        <v>210</v>
      </c>
      <c r="B138" s="140">
        <v>2</v>
      </c>
      <c r="C138" s="49" t="s">
        <v>275</v>
      </c>
      <c r="D138" s="32" t="s">
        <v>21</v>
      </c>
      <c r="E138" s="155" t="s">
        <v>276</v>
      </c>
      <c r="F138" s="186">
        <v>2529.9899999999998</v>
      </c>
      <c r="G138" s="161">
        <f t="shared" si="1"/>
        <v>2327.59</v>
      </c>
      <c r="H138" s="205">
        <v>0.08</v>
      </c>
      <c r="I138" s="148" t="s">
        <v>23</v>
      </c>
    </row>
    <row r="139" spans="1:9" s="14" customFormat="1" ht="18" x14ac:dyDescent="0.35">
      <c r="A139" s="42" t="s">
        <v>210</v>
      </c>
      <c r="B139" s="140">
        <v>2</v>
      </c>
      <c r="C139" s="49" t="s">
        <v>277</v>
      </c>
      <c r="D139" s="32" t="s">
        <v>21</v>
      </c>
      <c r="E139" s="155" t="s">
        <v>278</v>
      </c>
      <c r="F139" s="186">
        <v>1099.99</v>
      </c>
      <c r="G139" s="161">
        <f t="shared" si="1"/>
        <v>1011.99</v>
      </c>
      <c r="H139" s="205">
        <v>0.08</v>
      </c>
      <c r="I139" s="148" t="s">
        <v>23</v>
      </c>
    </row>
    <row r="140" spans="1:9" s="14" customFormat="1" ht="18" x14ac:dyDescent="0.35">
      <c r="A140" s="42" t="s">
        <v>210</v>
      </c>
      <c r="B140" s="140">
        <v>2</v>
      </c>
      <c r="C140" s="49" t="s">
        <v>279</v>
      </c>
      <c r="D140" s="32" t="s">
        <v>21</v>
      </c>
      <c r="E140" s="155" t="s">
        <v>280</v>
      </c>
      <c r="F140" s="186">
        <v>1699.99</v>
      </c>
      <c r="G140" s="161">
        <f t="shared" si="1"/>
        <v>1563.99</v>
      </c>
      <c r="H140" s="205">
        <v>0.08</v>
      </c>
      <c r="I140" s="148" t="s">
        <v>23</v>
      </c>
    </row>
    <row r="141" spans="1:9" s="14" customFormat="1" ht="18" x14ac:dyDescent="0.35">
      <c r="A141" s="42" t="s">
        <v>210</v>
      </c>
      <c r="B141" s="140">
        <v>2</v>
      </c>
      <c r="C141" s="49" t="s">
        <v>281</v>
      </c>
      <c r="D141" s="32" t="s">
        <v>21</v>
      </c>
      <c r="E141" s="155" t="s">
        <v>282</v>
      </c>
      <c r="F141" s="186">
        <v>1299.99</v>
      </c>
      <c r="G141" s="161">
        <f t="shared" si="1"/>
        <v>1195.99</v>
      </c>
      <c r="H141" s="205">
        <v>0.08</v>
      </c>
      <c r="I141" s="148" t="s">
        <v>23</v>
      </c>
    </row>
    <row r="142" spans="1:9" s="14" customFormat="1" ht="18" x14ac:dyDescent="0.35">
      <c r="A142" s="42" t="s">
        <v>210</v>
      </c>
      <c r="B142" s="140">
        <v>2</v>
      </c>
      <c r="C142" s="49" t="s">
        <v>283</v>
      </c>
      <c r="D142" s="32" t="s">
        <v>21</v>
      </c>
      <c r="E142" s="155" t="s">
        <v>284</v>
      </c>
      <c r="F142" s="186">
        <v>1299.99</v>
      </c>
      <c r="G142" s="161">
        <f t="shared" si="1"/>
        <v>1195.99</v>
      </c>
      <c r="H142" s="205">
        <v>0.08</v>
      </c>
      <c r="I142" s="148" t="s">
        <v>23</v>
      </c>
    </row>
    <row r="143" spans="1:9" s="14" customFormat="1" ht="18" x14ac:dyDescent="0.35">
      <c r="A143" s="42" t="s">
        <v>210</v>
      </c>
      <c r="B143" s="140">
        <v>2</v>
      </c>
      <c r="C143" s="49" t="s">
        <v>285</v>
      </c>
      <c r="D143" s="32" t="s">
        <v>21</v>
      </c>
      <c r="E143" s="155" t="s">
        <v>286</v>
      </c>
      <c r="F143" s="186">
        <v>1299.99</v>
      </c>
      <c r="G143" s="161">
        <f t="shared" si="1"/>
        <v>1195.99</v>
      </c>
      <c r="H143" s="205">
        <v>0.08</v>
      </c>
      <c r="I143" s="148" t="s">
        <v>23</v>
      </c>
    </row>
    <row r="144" spans="1:9" s="14" customFormat="1" ht="18" x14ac:dyDescent="0.35">
      <c r="A144" s="42" t="s">
        <v>210</v>
      </c>
      <c r="B144" s="140">
        <v>2</v>
      </c>
      <c r="C144" s="49" t="s">
        <v>287</v>
      </c>
      <c r="D144" s="32" t="s">
        <v>21</v>
      </c>
      <c r="E144" s="155" t="s">
        <v>288</v>
      </c>
      <c r="F144" s="186">
        <v>1299.99</v>
      </c>
      <c r="G144" s="161">
        <f t="shared" si="1"/>
        <v>1195.99</v>
      </c>
      <c r="H144" s="205">
        <v>0.08</v>
      </c>
      <c r="I144" s="148" t="s">
        <v>23</v>
      </c>
    </row>
    <row r="145" spans="1:9" s="14" customFormat="1" ht="18" x14ac:dyDescent="0.35">
      <c r="A145" s="42" t="s">
        <v>210</v>
      </c>
      <c r="B145" s="140">
        <v>2</v>
      </c>
      <c r="C145" s="49" t="s">
        <v>289</v>
      </c>
      <c r="D145" s="32" t="s">
        <v>21</v>
      </c>
      <c r="E145" s="155" t="s">
        <v>290</v>
      </c>
      <c r="F145" s="186">
        <v>2399.9899999999998</v>
      </c>
      <c r="G145" s="161">
        <f t="shared" si="1"/>
        <v>2207.9899999999998</v>
      </c>
      <c r="H145" s="205">
        <v>0.08</v>
      </c>
      <c r="I145" s="148" t="s">
        <v>23</v>
      </c>
    </row>
    <row r="146" spans="1:9" s="14" customFormat="1" ht="18" x14ac:dyDescent="0.35">
      <c r="A146" s="42" t="s">
        <v>210</v>
      </c>
      <c r="B146" s="140">
        <v>2</v>
      </c>
      <c r="C146" s="49" t="s">
        <v>291</v>
      </c>
      <c r="D146" s="32" t="s">
        <v>21</v>
      </c>
      <c r="E146" s="155" t="s">
        <v>292</v>
      </c>
      <c r="F146" s="186">
        <v>1599.99</v>
      </c>
      <c r="G146" s="161">
        <f t="shared" si="1"/>
        <v>1471.99</v>
      </c>
      <c r="H146" s="205">
        <v>0.08</v>
      </c>
      <c r="I146" s="148" t="s">
        <v>23</v>
      </c>
    </row>
    <row r="147" spans="1:9" s="14" customFormat="1" ht="18" x14ac:dyDescent="0.35">
      <c r="A147" s="42" t="s">
        <v>210</v>
      </c>
      <c r="B147" s="140">
        <v>2</v>
      </c>
      <c r="C147" s="49" t="s">
        <v>293</v>
      </c>
      <c r="D147" s="32" t="s">
        <v>21</v>
      </c>
      <c r="E147" s="155" t="s">
        <v>294</v>
      </c>
      <c r="F147" s="186">
        <v>1599.99</v>
      </c>
      <c r="G147" s="161">
        <f t="shared" si="1"/>
        <v>1471.99</v>
      </c>
      <c r="H147" s="205">
        <v>0.08</v>
      </c>
      <c r="I147" s="148" t="s">
        <v>23</v>
      </c>
    </row>
    <row r="148" spans="1:9" s="14" customFormat="1" ht="18" x14ac:dyDescent="0.35">
      <c r="A148" s="42" t="s">
        <v>210</v>
      </c>
      <c r="B148" s="140">
        <v>2</v>
      </c>
      <c r="C148" s="49" t="s">
        <v>295</v>
      </c>
      <c r="D148" s="32" t="s">
        <v>21</v>
      </c>
      <c r="E148" s="155" t="s">
        <v>296</v>
      </c>
      <c r="F148" s="186">
        <v>1599.99</v>
      </c>
      <c r="G148" s="161">
        <f t="shared" si="1"/>
        <v>1471.99</v>
      </c>
      <c r="H148" s="205">
        <v>0.08</v>
      </c>
      <c r="I148" s="148" t="s">
        <v>23</v>
      </c>
    </row>
    <row r="149" spans="1:9" s="14" customFormat="1" ht="18" x14ac:dyDescent="0.35">
      <c r="A149" s="42" t="s">
        <v>210</v>
      </c>
      <c r="B149" s="140">
        <v>2</v>
      </c>
      <c r="C149" s="49" t="s">
        <v>297</v>
      </c>
      <c r="D149" s="32" t="s">
        <v>21</v>
      </c>
      <c r="E149" s="155" t="s">
        <v>298</v>
      </c>
      <c r="F149" s="186">
        <v>1599.99</v>
      </c>
      <c r="G149" s="161">
        <f t="shared" si="1"/>
        <v>1471.99</v>
      </c>
      <c r="H149" s="205">
        <v>0.08</v>
      </c>
      <c r="I149" s="148" t="s">
        <v>23</v>
      </c>
    </row>
    <row r="150" spans="1:9" s="14" customFormat="1" ht="18" x14ac:dyDescent="0.35">
      <c r="A150" s="42" t="s">
        <v>210</v>
      </c>
      <c r="B150" s="140">
        <v>2</v>
      </c>
      <c r="C150" s="49" t="s">
        <v>299</v>
      </c>
      <c r="D150" s="32" t="s">
        <v>21</v>
      </c>
      <c r="E150" s="155" t="s">
        <v>300</v>
      </c>
      <c r="F150" s="186">
        <v>1399.99</v>
      </c>
      <c r="G150" s="161">
        <f t="shared" si="1"/>
        <v>1287.99</v>
      </c>
      <c r="H150" s="205">
        <v>0.08</v>
      </c>
      <c r="I150" s="148" t="s">
        <v>23</v>
      </c>
    </row>
    <row r="151" spans="1:9" s="14" customFormat="1" ht="18" x14ac:dyDescent="0.35">
      <c r="A151" s="42" t="s">
        <v>210</v>
      </c>
      <c r="B151" s="140">
        <v>2</v>
      </c>
      <c r="C151" s="49" t="s">
        <v>301</v>
      </c>
      <c r="D151" s="32" t="s">
        <v>21</v>
      </c>
      <c r="E151" s="155" t="s">
        <v>302</v>
      </c>
      <c r="F151" s="186">
        <v>1399.99</v>
      </c>
      <c r="G151" s="161">
        <f t="shared" si="1"/>
        <v>1287.99</v>
      </c>
      <c r="H151" s="205">
        <v>0.08</v>
      </c>
      <c r="I151" s="148" t="s">
        <v>23</v>
      </c>
    </row>
    <row r="152" spans="1:9" s="14" customFormat="1" ht="18" x14ac:dyDescent="0.35">
      <c r="A152" s="42" t="s">
        <v>210</v>
      </c>
      <c r="B152" s="140">
        <v>2</v>
      </c>
      <c r="C152" s="49" t="s">
        <v>303</v>
      </c>
      <c r="D152" s="32" t="s">
        <v>21</v>
      </c>
      <c r="E152" s="155" t="s">
        <v>304</v>
      </c>
      <c r="F152" s="186">
        <v>1399.99</v>
      </c>
      <c r="G152" s="161">
        <f t="shared" si="1"/>
        <v>1287.99</v>
      </c>
      <c r="H152" s="205">
        <v>0.08</v>
      </c>
      <c r="I152" s="148" t="s">
        <v>23</v>
      </c>
    </row>
    <row r="153" spans="1:9" s="14" customFormat="1" ht="18" x14ac:dyDescent="0.35">
      <c r="A153" s="42" t="s">
        <v>210</v>
      </c>
      <c r="B153" s="140">
        <v>2</v>
      </c>
      <c r="C153" s="49" t="s">
        <v>305</v>
      </c>
      <c r="D153" s="32" t="s">
        <v>21</v>
      </c>
      <c r="E153" s="155" t="s">
        <v>306</v>
      </c>
      <c r="F153" s="186">
        <v>1399.99</v>
      </c>
      <c r="G153" s="161">
        <f t="shared" si="1"/>
        <v>1287.99</v>
      </c>
      <c r="H153" s="205">
        <v>0.08</v>
      </c>
      <c r="I153" s="148" t="s">
        <v>23</v>
      </c>
    </row>
    <row r="154" spans="1:9" s="14" customFormat="1" ht="18" x14ac:dyDescent="0.35">
      <c r="A154" s="42" t="s">
        <v>210</v>
      </c>
      <c r="B154" s="140">
        <v>2</v>
      </c>
      <c r="C154" s="49" t="s">
        <v>307</v>
      </c>
      <c r="D154" s="32" t="s">
        <v>21</v>
      </c>
      <c r="E154" s="155" t="s">
        <v>308</v>
      </c>
      <c r="F154" s="186">
        <v>1199.99</v>
      </c>
      <c r="G154" s="161">
        <f t="shared" si="1"/>
        <v>1103.99</v>
      </c>
      <c r="H154" s="205">
        <v>0.08</v>
      </c>
      <c r="I154" s="148" t="s">
        <v>23</v>
      </c>
    </row>
    <row r="155" spans="1:9" s="14" customFormat="1" ht="18" x14ac:dyDescent="0.35">
      <c r="A155" s="42" t="s">
        <v>210</v>
      </c>
      <c r="B155" s="140">
        <v>2</v>
      </c>
      <c r="C155" s="49" t="s">
        <v>309</v>
      </c>
      <c r="D155" s="32" t="s">
        <v>21</v>
      </c>
      <c r="E155" s="155" t="s">
        <v>310</v>
      </c>
      <c r="F155" s="186">
        <v>1199.99</v>
      </c>
      <c r="G155" s="161">
        <f t="shared" si="1"/>
        <v>1103.99</v>
      </c>
      <c r="H155" s="205">
        <v>0.08</v>
      </c>
      <c r="I155" s="148" t="s">
        <v>23</v>
      </c>
    </row>
    <row r="156" spans="1:9" s="14" customFormat="1" ht="18" x14ac:dyDescent="0.35">
      <c r="A156" s="42" t="s">
        <v>210</v>
      </c>
      <c r="B156" s="140">
        <v>2</v>
      </c>
      <c r="C156" s="49" t="s">
        <v>311</v>
      </c>
      <c r="D156" s="32" t="s">
        <v>21</v>
      </c>
      <c r="E156" s="155" t="s">
        <v>312</v>
      </c>
      <c r="F156" s="186">
        <v>1499.99</v>
      </c>
      <c r="G156" s="161">
        <f t="shared" ref="G156:G219" si="2">ROUND(F156*(1-H156),2)</f>
        <v>1379.99</v>
      </c>
      <c r="H156" s="205">
        <v>0.08</v>
      </c>
      <c r="I156" s="148" t="s">
        <v>23</v>
      </c>
    </row>
    <row r="157" spans="1:9" s="14" customFormat="1" ht="18" x14ac:dyDescent="0.35">
      <c r="A157" s="42" t="s">
        <v>210</v>
      </c>
      <c r="B157" s="140">
        <v>2</v>
      </c>
      <c r="C157" s="49" t="s">
        <v>313</v>
      </c>
      <c r="D157" s="32" t="s">
        <v>21</v>
      </c>
      <c r="E157" s="155" t="s">
        <v>314</v>
      </c>
      <c r="F157" s="186">
        <v>1599.99</v>
      </c>
      <c r="G157" s="161">
        <f t="shared" si="2"/>
        <v>1471.99</v>
      </c>
      <c r="H157" s="205">
        <v>0.08</v>
      </c>
      <c r="I157" s="148" t="s">
        <v>23</v>
      </c>
    </row>
    <row r="158" spans="1:9" s="14" customFormat="1" ht="18" x14ac:dyDescent="0.35">
      <c r="A158" s="42" t="s">
        <v>210</v>
      </c>
      <c r="B158" s="140">
        <v>2</v>
      </c>
      <c r="C158" s="49" t="s">
        <v>315</v>
      </c>
      <c r="D158" s="32" t="s">
        <v>21</v>
      </c>
      <c r="E158" s="155" t="s">
        <v>316</v>
      </c>
      <c r="F158" s="186">
        <v>1799.99</v>
      </c>
      <c r="G158" s="161">
        <f t="shared" si="2"/>
        <v>1655.99</v>
      </c>
      <c r="H158" s="205">
        <v>0.08</v>
      </c>
      <c r="I158" s="148" t="s">
        <v>23</v>
      </c>
    </row>
    <row r="159" spans="1:9" s="14" customFormat="1" ht="18" x14ac:dyDescent="0.35">
      <c r="A159" s="42" t="s">
        <v>210</v>
      </c>
      <c r="B159" s="140">
        <v>2</v>
      </c>
      <c r="C159" s="49" t="s">
        <v>317</v>
      </c>
      <c r="D159" s="32" t="s">
        <v>21</v>
      </c>
      <c r="E159" s="155" t="s">
        <v>318</v>
      </c>
      <c r="F159" s="186">
        <v>1799.99</v>
      </c>
      <c r="G159" s="161">
        <f t="shared" si="2"/>
        <v>1655.99</v>
      </c>
      <c r="H159" s="205">
        <v>0.08</v>
      </c>
      <c r="I159" s="148" t="s">
        <v>23</v>
      </c>
    </row>
    <row r="160" spans="1:9" s="14" customFormat="1" ht="18" x14ac:dyDescent="0.35">
      <c r="A160" s="42" t="s">
        <v>210</v>
      </c>
      <c r="B160" s="140">
        <v>2</v>
      </c>
      <c r="C160" s="49" t="s">
        <v>319</v>
      </c>
      <c r="D160" s="32" t="s">
        <v>21</v>
      </c>
      <c r="E160" s="155" t="s">
        <v>320</v>
      </c>
      <c r="F160" s="186">
        <v>1799.99</v>
      </c>
      <c r="G160" s="161">
        <f t="shared" si="2"/>
        <v>1655.99</v>
      </c>
      <c r="H160" s="205">
        <v>0.08</v>
      </c>
      <c r="I160" s="148" t="s">
        <v>23</v>
      </c>
    </row>
    <row r="161" spans="1:9" s="14" customFormat="1" ht="18" x14ac:dyDescent="0.35">
      <c r="A161" s="42" t="s">
        <v>210</v>
      </c>
      <c r="B161" s="140">
        <v>2</v>
      </c>
      <c r="C161" s="49" t="s">
        <v>321</v>
      </c>
      <c r="D161" s="32" t="s">
        <v>21</v>
      </c>
      <c r="E161" s="155" t="s">
        <v>322</v>
      </c>
      <c r="F161" s="186">
        <v>1799.99</v>
      </c>
      <c r="G161" s="161">
        <f t="shared" si="2"/>
        <v>1655.99</v>
      </c>
      <c r="H161" s="205">
        <v>0.08</v>
      </c>
      <c r="I161" s="148" t="s">
        <v>23</v>
      </c>
    </row>
    <row r="162" spans="1:9" s="14" customFormat="1" ht="18" x14ac:dyDescent="0.35">
      <c r="A162" s="42" t="s">
        <v>210</v>
      </c>
      <c r="B162" s="140">
        <v>2</v>
      </c>
      <c r="C162" s="49" t="s">
        <v>323</v>
      </c>
      <c r="D162" s="32" t="s">
        <v>21</v>
      </c>
      <c r="E162" s="155" t="s">
        <v>324</v>
      </c>
      <c r="F162" s="186">
        <v>1699.99</v>
      </c>
      <c r="G162" s="161">
        <f t="shared" si="2"/>
        <v>1563.99</v>
      </c>
      <c r="H162" s="205">
        <v>0.08</v>
      </c>
      <c r="I162" s="148" t="s">
        <v>23</v>
      </c>
    </row>
    <row r="163" spans="1:9" s="14" customFormat="1" ht="18" x14ac:dyDescent="0.35">
      <c r="A163" s="42" t="s">
        <v>210</v>
      </c>
      <c r="B163" s="140">
        <v>2</v>
      </c>
      <c r="C163" s="49" t="s">
        <v>325</v>
      </c>
      <c r="D163" s="32" t="s">
        <v>21</v>
      </c>
      <c r="E163" s="155" t="s">
        <v>326</v>
      </c>
      <c r="F163" s="186">
        <v>1699.99</v>
      </c>
      <c r="G163" s="161">
        <f t="shared" si="2"/>
        <v>1563.99</v>
      </c>
      <c r="H163" s="205">
        <v>0.08</v>
      </c>
      <c r="I163" s="148" t="s">
        <v>23</v>
      </c>
    </row>
    <row r="164" spans="1:9" s="14" customFormat="1" ht="18" x14ac:dyDescent="0.35">
      <c r="A164" s="42" t="s">
        <v>210</v>
      </c>
      <c r="B164" s="140">
        <v>2</v>
      </c>
      <c r="C164" s="49" t="s">
        <v>327</v>
      </c>
      <c r="D164" s="32" t="s">
        <v>21</v>
      </c>
      <c r="E164" s="155" t="s">
        <v>328</v>
      </c>
      <c r="F164" s="186">
        <v>1399.99</v>
      </c>
      <c r="G164" s="161">
        <f t="shared" si="2"/>
        <v>1287.99</v>
      </c>
      <c r="H164" s="205">
        <v>0.08</v>
      </c>
      <c r="I164" s="148" t="s">
        <v>23</v>
      </c>
    </row>
    <row r="165" spans="1:9" s="14" customFormat="1" ht="18" x14ac:dyDescent="0.35">
      <c r="A165" s="42" t="s">
        <v>210</v>
      </c>
      <c r="B165" s="140">
        <v>2</v>
      </c>
      <c r="C165" s="49" t="s">
        <v>329</v>
      </c>
      <c r="D165" s="32" t="s">
        <v>21</v>
      </c>
      <c r="E165" s="155" t="s">
        <v>330</v>
      </c>
      <c r="F165" s="186">
        <v>1899.99</v>
      </c>
      <c r="G165" s="161">
        <f t="shared" si="2"/>
        <v>1747.99</v>
      </c>
      <c r="H165" s="205">
        <v>0.08</v>
      </c>
      <c r="I165" s="148" t="s">
        <v>23</v>
      </c>
    </row>
    <row r="166" spans="1:9" s="14" customFormat="1" ht="18" x14ac:dyDescent="0.35">
      <c r="A166" s="42" t="s">
        <v>210</v>
      </c>
      <c r="B166" s="140">
        <v>2</v>
      </c>
      <c r="C166" s="49" t="s">
        <v>331</v>
      </c>
      <c r="D166" s="32" t="s">
        <v>21</v>
      </c>
      <c r="E166" s="155" t="s">
        <v>332</v>
      </c>
      <c r="F166" s="186">
        <v>1899.99</v>
      </c>
      <c r="G166" s="161">
        <f t="shared" si="2"/>
        <v>1747.99</v>
      </c>
      <c r="H166" s="205">
        <v>0.08</v>
      </c>
      <c r="I166" s="148" t="s">
        <v>23</v>
      </c>
    </row>
    <row r="167" spans="1:9" s="14" customFormat="1" ht="18" x14ac:dyDescent="0.35">
      <c r="A167" s="42" t="s">
        <v>210</v>
      </c>
      <c r="B167" s="140">
        <v>2</v>
      </c>
      <c r="C167" s="49" t="s">
        <v>333</v>
      </c>
      <c r="D167" s="32" t="s">
        <v>21</v>
      </c>
      <c r="E167" s="155" t="s">
        <v>334</v>
      </c>
      <c r="F167" s="186">
        <v>1499.99</v>
      </c>
      <c r="G167" s="161">
        <f t="shared" si="2"/>
        <v>1379.99</v>
      </c>
      <c r="H167" s="205">
        <v>0.08</v>
      </c>
      <c r="I167" s="148" t="s">
        <v>23</v>
      </c>
    </row>
    <row r="168" spans="1:9" s="14" customFormat="1" ht="18" x14ac:dyDescent="0.35">
      <c r="A168" s="42" t="s">
        <v>210</v>
      </c>
      <c r="B168" s="140">
        <v>2</v>
      </c>
      <c r="C168" s="49" t="s">
        <v>335</v>
      </c>
      <c r="D168" s="32" t="s">
        <v>21</v>
      </c>
      <c r="E168" s="155" t="s">
        <v>336</v>
      </c>
      <c r="F168" s="186">
        <v>1699.99</v>
      </c>
      <c r="G168" s="161">
        <f t="shared" si="2"/>
        <v>1563.99</v>
      </c>
      <c r="H168" s="205">
        <v>0.08</v>
      </c>
      <c r="I168" s="148" t="s">
        <v>23</v>
      </c>
    </row>
    <row r="169" spans="1:9" s="14" customFormat="1" ht="18" x14ac:dyDescent="0.35">
      <c r="A169" s="42" t="s">
        <v>210</v>
      </c>
      <c r="B169" s="140">
        <v>2</v>
      </c>
      <c r="C169" s="49" t="s">
        <v>337</v>
      </c>
      <c r="D169" s="32" t="s">
        <v>21</v>
      </c>
      <c r="E169" s="155" t="s">
        <v>338</v>
      </c>
      <c r="F169" s="186">
        <v>1699.99</v>
      </c>
      <c r="G169" s="161">
        <f t="shared" si="2"/>
        <v>1563.99</v>
      </c>
      <c r="H169" s="205">
        <v>0.08</v>
      </c>
      <c r="I169" s="148" t="s">
        <v>23</v>
      </c>
    </row>
    <row r="170" spans="1:9" s="14" customFormat="1" ht="18" x14ac:dyDescent="0.35">
      <c r="A170" s="42" t="s">
        <v>210</v>
      </c>
      <c r="B170" s="140">
        <v>2</v>
      </c>
      <c r="C170" s="49" t="s">
        <v>339</v>
      </c>
      <c r="D170" s="32" t="s">
        <v>21</v>
      </c>
      <c r="E170" s="155" t="s">
        <v>340</v>
      </c>
      <c r="F170" s="186">
        <v>1799.99</v>
      </c>
      <c r="G170" s="161">
        <f t="shared" si="2"/>
        <v>1655.99</v>
      </c>
      <c r="H170" s="205">
        <v>0.08</v>
      </c>
      <c r="I170" s="148" t="s">
        <v>23</v>
      </c>
    </row>
    <row r="171" spans="1:9" s="14" customFormat="1" ht="18" x14ac:dyDescent="0.35">
      <c r="A171" s="42" t="s">
        <v>210</v>
      </c>
      <c r="B171" s="140">
        <v>2</v>
      </c>
      <c r="C171" s="49" t="s">
        <v>341</v>
      </c>
      <c r="D171" s="32" t="s">
        <v>21</v>
      </c>
      <c r="E171" s="155" t="s">
        <v>342</v>
      </c>
      <c r="F171" s="186">
        <v>2499.9899999999998</v>
      </c>
      <c r="G171" s="161">
        <f t="shared" si="2"/>
        <v>2299.9899999999998</v>
      </c>
      <c r="H171" s="205">
        <v>0.08</v>
      </c>
      <c r="I171" s="148" t="s">
        <v>23</v>
      </c>
    </row>
    <row r="172" spans="1:9" s="14" customFormat="1" ht="18" x14ac:dyDescent="0.35">
      <c r="A172" s="42" t="s">
        <v>343</v>
      </c>
      <c r="B172" s="140">
        <v>3</v>
      </c>
      <c r="C172" s="32" t="s">
        <v>344</v>
      </c>
      <c r="D172" s="32" t="s">
        <v>21</v>
      </c>
      <c r="E172" s="32" t="s">
        <v>345</v>
      </c>
      <c r="F172" s="186">
        <v>1099.99</v>
      </c>
      <c r="G172" s="161">
        <f t="shared" si="2"/>
        <v>1011.99</v>
      </c>
      <c r="H172" s="169">
        <v>0.08</v>
      </c>
      <c r="I172" s="148" t="s">
        <v>23</v>
      </c>
    </row>
    <row r="173" spans="1:9" s="14" customFormat="1" ht="18" x14ac:dyDescent="0.35">
      <c r="A173" s="42" t="s">
        <v>343</v>
      </c>
      <c r="B173" s="140">
        <v>3</v>
      </c>
      <c r="C173" s="32" t="s">
        <v>346</v>
      </c>
      <c r="D173" s="32" t="s">
        <v>21</v>
      </c>
      <c r="E173" s="32" t="s">
        <v>347</v>
      </c>
      <c r="F173" s="186">
        <v>1199.99</v>
      </c>
      <c r="G173" s="161">
        <f t="shared" si="2"/>
        <v>1103.99</v>
      </c>
      <c r="H173" s="169">
        <v>0.08</v>
      </c>
      <c r="I173" s="148" t="s">
        <v>23</v>
      </c>
    </row>
    <row r="174" spans="1:9" s="14" customFormat="1" ht="18" x14ac:dyDescent="0.35">
      <c r="A174" s="42" t="s">
        <v>343</v>
      </c>
      <c r="B174" s="140">
        <v>3</v>
      </c>
      <c r="C174" s="32" t="s">
        <v>348</v>
      </c>
      <c r="D174" s="32" t="s">
        <v>21</v>
      </c>
      <c r="E174" s="32" t="s">
        <v>349</v>
      </c>
      <c r="F174" s="186">
        <v>1199.99</v>
      </c>
      <c r="G174" s="161">
        <f t="shared" si="2"/>
        <v>1103.99</v>
      </c>
      <c r="H174" s="169">
        <v>0.08</v>
      </c>
      <c r="I174" s="148" t="s">
        <v>23</v>
      </c>
    </row>
    <row r="175" spans="1:9" s="14" customFormat="1" ht="18" x14ac:dyDescent="0.35">
      <c r="A175" s="42" t="s">
        <v>343</v>
      </c>
      <c r="B175" s="140">
        <v>3</v>
      </c>
      <c r="C175" s="32" t="s">
        <v>350</v>
      </c>
      <c r="D175" s="32" t="s">
        <v>21</v>
      </c>
      <c r="E175" s="32" t="s">
        <v>351</v>
      </c>
      <c r="F175" s="186">
        <v>1199.99</v>
      </c>
      <c r="G175" s="161">
        <f t="shared" si="2"/>
        <v>1103.99</v>
      </c>
      <c r="H175" s="169">
        <v>0.08</v>
      </c>
      <c r="I175" s="148" t="s">
        <v>23</v>
      </c>
    </row>
    <row r="176" spans="1:9" s="14" customFormat="1" ht="18" x14ac:dyDescent="0.35">
      <c r="A176" s="42" t="s">
        <v>343</v>
      </c>
      <c r="B176" s="140">
        <v>3</v>
      </c>
      <c r="C176" s="32" t="s">
        <v>352</v>
      </c>
      <c r="D176" s="32" t="s">
        <v>21</v>
      </c>
      <c r="E176" s="32" t="s">
        <v>353</v>
      </c>
      <c r="F176" s="186">
        <v>1199.99</v>
      </c>
      <c r="G176" s="161">
        <f t="shared" si="2"/>
        <v>1103.99</v>
      </c>
      <c r="H176" s="169">
        <v>0.08</v>
      </c>
      <c r="I176" s="148" t="s">
        <v>23</v>
      </c>
    </row>
    <row r="177" spans="1:9" s="14" customFormat="1" ht="18" x14ac:dyDescent="0.35">
      <c r="A177" s="42" t="s">
        <v>343</v>
      </c>
      <c r="B177" s="140">
        <v>3</v>
      </c>
      <c r="C177" s="32" t="s">
        <v>354</v>
      </c>
      <c r="D177" s="32" t="s">
        <v>21</v>
      </c>
      <c r="E177" s="32" t="s">
        <v>355</v>
      </c>
      <c r="F177" s="186">
        <v>1499.99</v>
      </c>
      <c r="G177" s="161">
        <f t="shared" si="2"/>
        <v>1379.99</v>
      </c>
      <c r="H177" s="169">
        <v>0.08</v>
      </c>
      <c r="I177" s="148" t="s">
        <v>23</v>
      </c>
    </row>
    <row r="178" spans="1:9" s="14" customFormat="1" ht="18" x14ac:dyDescent="0.35">
      <c r="A178" s="42" t="s">
        <v>343</v>
      </c>
      <c r="B178" s="140">
        <v>3</v>
      </c>
      <c r="C178" s="32" t="s">
        <v>356</v>
      </c>
      <c r="D178" s="32" t="s">
        <v>21</v>
      </c>
      <c r="E178" s="32" t="s">
        <v>357</v>
      </c>
      <c r="F178" s="186">
        <v>1499.99</v>
      </c>
      <c r="G178" s="161">
        <f t="shared" si="2"/>
        <v>1379.99</v>
      </c>
      <c r="H178" s="169">
        <v>0.08</v>
      </c>
      <c r="I178" s="148" t="s">
        <v>23</v>
      </c>
    </row>
    <row r="179" spans="1:9" s="14" customFormat="1" ht="18" x14ac:dyDescent="0.35">
      <c r="A179" s="42" t="s">
        <v>343</v>
      </c>
      <c r="B179" s="140">
        <v>3</v>
      </c>
      <c r="C179" s="32" t="s">
        <v>358</v>
      </c>
      <c r="D179" s="32" t="s">
        <v>21</v>
      </c>
      <c r="E179" s="32" t="s">
        <v>359</v>
      </c>
      <c r="F179" s="186">
        <v>1499.99</v>
      </c>
      <c r="G179" s="161">
        <f t="shared" si="2"/>
        <v>1379.99</v>
      </c>
      <c r="H179" s="169">
        <v>0.08</v>
      </c>
      <c r="I179" s="148" t="s">
        <v>23</v>
      </c>
    </row>
    <row r="180" spans="1:9" s="14" customFormat="1" ht="18" x14ac:dyDescent="0.35">
      <c r="A180" s="42" t="s">
        <v>343</v>
      </c>
      <c r="B180" s="140">
        <v>3</v>
      </c>
      <c r="C180" s="32" t="s">
        <v>360</v>
      </c>
      <c r="D180" s="32" t="s">
        <v>21</v>
      </c>
      <c r="E180" s="32" t="s">
        <v>361</v>
      </c>
      <c r="F180" s="186">
        <v>1499.99</v>
      </c>
      <c r="G180" s="161">
        <f t="shared" si="2"/>
        <v>1379.99</v>
      </c>
      <c r="H180" s="169">
        <v>0.08</v>
      </c>
      <c r="I180" s="148" t="s">
        <v>23</v>
      </c>
    </row>
    <row r="181" spans="1:9" s="14" customFormat="1" ht="18" x14ac:dyDescent="0.35">
      <c r="A181" s="42" t="s">
        <v>343</v>
      </c>
      <c r="B181" s="140">
        <v>3</v>
      </c>
      <c r="C181" s="32" t="s">
        <v>362</v>
      </c>
      <c r="D181" s="32" t="s">
        <v>21</v>
      </c>
      <c r="E181" s="32" t="s">
        <v>363</v>
      </c>
      <c r="F181" s="186">
        <v>1499.99</v>
      </c>
      <c r="G181" s="161">
        <f t="shared" si="2"/>
        <v>1379.99</v>
      </c>
      <c r="H181" s="169">
        <v>0.08</v>
      </c>
      <c r="I181" s="148" t="s">
        <v>23</v>
      </c>
    </row>
    <row r="182" spans="1:9" s="14" customFormat="1" ht="18" x14ac:dyDescent="0.35">
      <c r="A182" s="42" t="s">
        <v>343</v>
      </c>
      <c r="B182" s="140">
        <v>3</v>
      </c>
      <c r="C182" s="32" t="s">
        <v>364</v>
      </c>
      <c r="D182" s="32" t="s">
        <v>21</v>
      </c>
      <c r="E182" s="32" t="s">
        <v>365</v>
      </c>
      <c r="F182" s="186">
        <v>1499.99</v>
      </c>
      <c r="G182" s="161">
        <f t="shared" si="2"/>
        <v>1379.99</v>
      </c>
      <c r="H182" s="169">
        <v>0.08</v>
      </c>
      <c r="I182" s="148" t="s">
        <v>23</v>
      </c>
    </row>
    <row r="183" spans="1:9" s="14" customFormat="1" ht="18" x14ac:dyDescent="0.35">
      <c r="A183" s="42" t="s">
        <v>343</v>
      </c>
      <c r="B183" s="140">
        <v>3</v>
      </c>
      <c r="C183" s="32" t="s">
        <v>366</v>
      </c>
      <c r="D183" s="32" t="s">
        <v>21</v>
      </c>
      <c r="E183" s="32" t="s">
        <v>367</v>
      </c>
      <c r="F183" s="186">
        <v>1699.99</v>
      </c>
      <c r="G183" s="161">
        <f t="shared" si="2"/>
        <v>1563.99</v>
      </c>
      <c r="H183" s="169">
        <v>0.08</v>
      </c>
      <c r="I183" s="148" t="s">
        <v>23</v>
      </c>
    </row>
    <row r="184" spans="1:9" s="14" customFormat="1" ht="18" x14ac:dyDescent="0.35">
      <c r="A184" s="42" t="s">
        <v>343</v>
      </c>
      <c r="B184" s="140">
        <v>3</v>
      </c>
      <c r="C184" s="32" t="s">
        <v>368</v>
      </c>
      <c r="D184" s="32" t="s">
        <v>21</v>
      </c>
      <c r="E184" s="32" t="s">
        <v>369</v>
      </c>
      <c r="F184" s="186">
        <v>1699.99</v>
      </c>
      <c r="G184" s="161">
        <f t="shared" si="2"/>
        <v>1563.99</v>
      </c>
      <c r="H184" s="169">
        <v>0.08</v>
      </c>
      <c r="I184" s="148" t="s">
        <v>23</v>
      </c>
    </row>
    <row r="185" spans="1:9" s="14" customFormat="1" ht="18" x14ac:dyDescent="0.35">
      <c r="A185" s="42" t="s">
        <v>343</v>
      </c>
      <c r="B185" s="140">
        <v>3</v>
      </c>
      <c r="C185" s="32" t="s">
        <v>370</v>
      </c>
      <c r="D185" s="32" t="s">
        <v>21</v>
      </c>
      <c r="E185" s="32" t="s">
        <v>371</v>
      </c>
      <c r="F185" s="186">
        <v>1699.99</v>
      </c>
      <c r="G185" s="161">
        <f t="shared" si="2"/>
        <v>1563.99</v>
      </c>
      <c r="H185" s="169">
        <v>0.08</v>
      </c>
      <c r="I185" s="148" t="s">
        <v>23</v>
      </c>
    </row>
    <row r="186" spans="1:9" s="14" customFormat="1" ht="18" x14ac:dyDescent="0.35">
      <c r="A186" s="42" t="s">
        <v>343</v>
      </c>
      <c r="B186" s="140">
        <v>3</v>
      </c>
      <c r="C186" s="32" t="s">
        <v>372</v>
      </c>
      <c r="D186" s="32" t="s">
        <v>21</v>
      </c>
      <c r="E186" s="32" t="s">
        <v>373</v>
      </c>
      <c r="F186" s="186">
        <v>1699.99</v>
      </c>
      <c r="G186" s="161">
        <f t="shared" si="2"/>
        <v>1563.99</v>
      </c>
      <c r="H186" s="169">
        <v>0.08</v>
      </c>
      <c r="I186" s="148" t="s">
        <v>23</v>
      </c>
    </row>
    <row r="187" spans="1:9" s="14" customFormat="1" ht="18" x14ac:dyDescent="0.35">
      <c r="A187" s="42" t="s">
        <v>343</v>
      </c>
      <c r="B187" s="140">
        <v>3</v>
      </c>
      <c r="C187" s="32" t="s">
        <v>374</v>
      </c>
      <c r="D187" s="32" t="s">
        <v>21</v>
      </c>
      <c r="E187" s="32" t="s">
        <v>375</v>
      </c>
      <c r="F187" s="186">
        <v>1999.99</v>
      </c>
      <c r="G187" s="161">
        <f t="shared" si="2"/>
        <v>1839.99</v>
      </c>
      <c r="H187" s="169">
        <v>0.08</v>
      </c>
      <c r="I187" s="148" t="s">
        <v>23</v>
      </c>
    </row>
    <row r="188" spans="1:9" s="14" customFormat="1" ht="18" x14ac:dyDescent="0.35">
      <c r="A188" s="42" t="s">
        <v>343</v>
      </c>
      <c r="B188" s="140">
        <v>3</v>
      </c>
      <c r="C188" s="32" t="s">
        <v>376</v>
      </c>
      <c r="D188" s="32" t="s">
        <v>21</v>
      </c>
      <c r="E188" s="32" t="s">
        <v>377</v>
      </c>
      <c r="F188" s="186">
        <v>1999.99</v>
      </c>
      <c r="G188" s="161">
        <f t="shared" si="2"/>
        <v>1839.99</v>
      </c>
      <c r="H188" s="169">
        <v>0.08</v>
      </c>
      <c r="I188" s="148" t="s">
        <v>23</v>
      </c>
    </row>
    <row r="189" spans="1:9" s="14" customFormat="1" ht="18" x14ac:dyDescent="0.35">
      <c r="A189" s="42" t="s">
        <v>343</v>
      </c>
      <c r="B189" s="140">
        <v>3</v>
      </c>
      <c r="C189" s="32" t="s">
        <v>378</v>
      </c>
      <c r="D189" s="32" t="s">
        <v>21</v>
      </c>
      <c r="E189" s="32" t="s">
        <v>379</v>
      </c>
      <c r="F189" s="186">
        <v>1999.99</v>
      </c>
      <c r="G189" s="161">
        <f t="shared" si="2"/>
        <v>1839.99</v>
      </c>
      <c r="H189" s="169">
        <v>0.08</v>
      </c>
      <c r="I189" s="148" t="s">
        <v>23</v>
      </c>
    </row>
    <row r="190" spans="1:9" s="14" customFormat="1" ht="18" x14ac:dyDescent="0.35">
      <c r="A190" s="42" t="s">
        <v>343</v>
      </c>
      <c r="B190" s="140">
        <v>3</v>
      </c>
      <c r="C190" s="32" t="s">
        <v>380</v>
      </c>
      <c r="D190" s="32" t="s">
        <v>21</v>
      </c>
      <c r="E190" s="32" t="s">
        <v>381</v>
      </c>
      <c r="F190" s="186">
        <v>1999.99</v>
      </c>
      <c r="G190" s="161">
        <f t="shared" si="2"/>
        <v>1839.99</v>
      </c>
      <c r="H190" s="169">
        <v>0.08</v>
      </c>
      <c r="I190" s="148" t="s">
        <v>23</v>
      </c>
    </row>
    <row r="191" spans="1:9" s="14" customFormat="1" ht="18" x14ac:dyDescent="0.35">
      <c r="A191" s="42" t="s">
        <v>343</v>
      </c>
      <c r="B191" s="140">
        <v>3</v>
      </c>
      <c r="C191" s="32" t="s">
        <v>382</v>
      </c>
      <c r="D191" s="32" t="s">
        <v>21</v>
      </c>
      <c r="E191" s="32" t="s">
        <v>383</v>
      </c>
      <c r="F191" s="186">
        <v>2299.9899999999998</v>
      </c>
      <c r="G191" s="161">
        <f t="shared" si="2"/>
        <v>2115.9899999999998</v>
      </c>
      <c r="H191" s="169">
        <v>0.08</v>
      </c>
      <c r="I191" s="148" t="s">
        <v>23</v>
      </c>
    </row>
    <row r="192" spans="1:9" s="14" customFormat="1" ht="18" x14ac:dyDescent="0.35">
      <c r="A192" s="42" t="s">
        <v>343</v>
      </c>
      <c r="B192" s="140">
        <v>3</v>
      </c>
      <c r="C192" s="32" t="s">
        <v>384</v>
      </c>
      <c r="D192" s="32" t="s">
        <v>21</v>
      </c>
      <c r="E192" s="32" t="s">
        <v>385</v>
      </c>
      <c r="F192" s="186">
        <v>2699.99</v>
      </c>
      <c r="G192" s="161">
        <f t="shared" si="2"/>
        <v>2483.9899999999998</v>
      </c>
      <c r="H192" s="169">
        <v>0.08</v>
      </c>
      <c r="I192" s="148" t="s">
        <v>23</v>
      </c>
    </row>
    <row r="193" spans="1:9" s="14" customFormat="1" ht="18" x14ac:dyDescent="0.35">
      <c r="A193" s="42" t="s">
        <v>343</v>
      </c>
      <c r="B193" s="140">
        <v>3</v>
      </c>
      <c r="C193" s="32" t="s">
        <v>386</v>
      </c>
      <c r="D193" s="32" t="s">
        <v>21</v>
      </c>
      <c r="E193" s="32" t="s">
        <v>387</v>
      </c>
      <c r="F193" s="186">
        <v>1399.99</v>
      </c>
      <c r="G193" s="161">
        <f t="shared" si="2"/>
        <v>1287.99</v>
      </c>
      <c r="H193" s="169">
        <v>0.08</v>
      </c>
      <c r="I193" s="148" t="s">
        <v>23</v>
      </c>
    </row>
    <row r="194" spans="1:9" s="14" customFormat="1" ht="18" x14ac:dyDescent="0.35">
      <c r="A194" s="42" t="s">
        <v>343</v>
      </c>
      <c r="B194" s="140">
        <v>3</v>
      </c>
      <c r="C194" s="32" t="s">
        <v>388</v>
      </c>
      <c r="D194" s="32" t="s">
        <v>21</v>
      </c>
      <c r="E194" s="32" t="s">
        <v>389</v>
      </c>
      <c r="F194" s="186">
        <v>1499.99</v>
      </c>
      <c r="G194" s="161">
        <f t="shared" si="2"/>
        <v>1379.99</v>
      </c>
      <c r="H194" s="169">
        <v>0.08</v>
      </c>
      <c r="I194" s="148" t="s">
        <v>23</v>
      </c>
    </row>
    <row r="195" spans="1:9" s="14" customFormat="1" ht="18" x14ac:dyDescent="0.35">
      <c r="A195" s="42" t="s">
        <v>343</v>
      </c>
      <c r="B195" s="140">
        <v>3</v>
      </c>
      <c r="C195" s="32" t="s">
        <v>390</v>
      </c>
      <c r="D195" s="32" t="s">
        <v>21</v>
      </c>
      <c r="E195" s="32" t="s">
        <v>391</v>
      </c>
      <c r="F195" s="186">
        <v>1699.99</v>
      </c>
      <c r="G195" s="161">
        <f t="shared" si="2"/>
        <v>1563.99</v>
      </c>
      <c r="H195" s="169">
        <v>0.08</v>
      </c>
      <c r="I195" s="148" t="s">
        <v>23</v>
      </c>
    </row>
    <row r="196" spans="1:9" s="14" customFormat="1" ht="18" x14ac:dyDescent="0.35">
      <c r="A196" s="42" t="s">
        <v>343</v>
      </c>
      <c r="B196" s="140">
        <v>3</v>
      </c>
      <c r="C196" s="32" t="s">
        <v>392</v>
      </c>
      <c r="D196" s="32" t="s">
        <v>21</v>
      </c>
      <c r="E196" s="32" t="s">
        <v>393</v>
      </c>
      <c r="F196" s="186">
        <v>1999.99</v>
      </c>
      <c r="G196" s="161">
        <f t="shared" si="2"/>
        <v>1839.99</v>
      </c>
      <c r="H196" s="169">
        <v>0.08</v>
      </c>
      <c r="I196" s="148" t="s">
        <v>23</v>
      </c>
    </row>
    <row r="197" spans="1:9" s="14" customFormat="1" ht="18" x14ac:dyDescent="0.35">
      <c r="A197" s="42" t="s">
        <v>343</v>
      </c>
      <c r="B197" s="140">
        <v>3</v>
      </c>
      <c r="C197" s="32" t="s">
        <v>394</v>
      </c>
      <c r="D197" s="32" t="s">
        <v>21</v>
      </c>
      <c r="E197" s="32" t="s">
        <v>395</v>
      </c>
      <c r="F197" s="186">
        <v>1549.99</v>
      </c>
      <c r="G197" s="161">
        <f t="shared" si="2"/>
        <v>1425.99</v>
      </c>
      <c r="H197" s="169">
        <v>0.08</v>
      </c>
      <c r="I197" s="148" t="s">
        <v>23</v>
      </c>
    </row>
    <row r="198" spans="1:9" s="14" customFormat="1" ht="18" x14ac:dyDescent="0.35">
      <c r="A198" s="42" t="s">
        <v>343</v>
      </c>
      <c r="B198" s="140">
        <v>3</v>
      </c>
      <c r="C198" s="32" t="s">
        <v>396</v>
      </c>
      <c r="D198" s="32" t="s">
        <v>21</v>
      </c>
      <c r="E198" s="32" t="s">
        <v>397</v>
      </c>
      <c r="F198" s="186">
        <v>1549.99</v>
      </c>
      <c r="G198" s="161">
        <f t="shared" si="2"/>
        <v>1425.99</v>
      </c>
      <c r="H198" s="169">
        <v>0.08</v>
      </c>
      <c r="I198" s="148" t="s">
        <v>23</v>
      </c>
    </row>
    <row r="199" spans="1:9" s="14" customFormat="1" ht="18" x14ac:dyDescent="0.35">
      <c r="A199" s="42" t="s">
        <v>343</v>
      </c>
      <c r="B199" s="140">
        <v>3</v>
      </c>
      <c r="C199" s="32" t="s">
        <v>398</v>
      </c>
      <c r="D199" s="32" t="s">
        <v>21</v>
      </c>
      <c r="E199" s="32" t="s">
        <v>399</v>
      </c>
      <c r="F199" s="186">
        <v>1149.99</v>
      </c>
      <c r="G199" s="161">
        <f t="shared" si="2"/>
        <v>1057.99</v>
      </c>
      <c r="H199" s="169">
        <v>0.08</v>
      </c>
      <c r="I199" s="148" t="s">
        <v>23</v>
      </c>
    </row>
    <row r="200" spans="1:9" s="14" customFormat="1" ht="18" x14ac:dyDescent="0.35">
      <c r="A200" s="42" t="s">
        <v>343</v>
      </c>
      <c r="B200" s="140">
        <v>3</v>
      </c>
      <c r="C200" s="32" t="s">
        <v>400</v>
      </c>
      <c r="D200" s="32" t="s">
        <v>21</v>
      </c>
      <c r="E200" s="32" t="s">
        <v>401</v>
      </c>
      <c r="F200" s="186">
        <v>1549.99</v>
      </c>
      <c r="G200" s="161">
        <f t="shared" si="2"/>
        <v>1425.99</v>
      </c>
      <c r="H200" s="169">
        <v>0.08</v>
      </c>
      <c r="I200" s="148" t="s">
        <v>23</v>
      </c>
    </row>
    <row r="201" spans="1:9" s="14" customFormat="1" ht="18" x14ac:dyDescent="0.35">
      <c r="A201" s="42" t="s">
        <v>343</v>
      </c>
      <c r="B201" s="140">
        <v>3</v>
      </c>
      <c r="C201" s="32" t="s">
        <v>402</v>
      </c>
      <c r="D201" s="32" t="s">
        <v>21</v>
      </c>
      <c r="E201" s="32" t="s">
        <v>403</v>
      </c>
      <c r="F201" s="186">
        <v>1249.99</v>
      </c>
      <c r="G201" s="161">
        <f t="shared" si="2"/>
        <v>1149.99</v>
      </c>
      <c r="H201" s="169">
        <v>0.08</v>
      </c>
      <c r="I201" s="148" t="s">
        <v>23</v>
      </c>
    </row>
    <row r="202" spans="1:9" s="14" customFormat="1" ht="18" x14ac:dyDescent="0.35">
      <c r="A202" s="42" t="s">
        <v>343</v>
      </c>
      <c r="B202" s="140">
        <v>3</v>
      </c>
      <c r="C202" s="32" t="s">
        <v>404</v>
      </c>
      <c r="D202" s="32" t="s">
        <v>21</v>
      </c>
      <c r="E202" s="32" t="s">
        <v>405</v>
      </c>
      <c r="F202" s="186">
        <v>1249.99</v>
      </c>
      <c r="G202" s="161">
        <f t="shared" si="2"/>
        <v>1149.99</v>
      </c>
      <c r="H202" s="169">
        <v>0.08</v>
      </c>
      <c r="I202" s="148" t="s">
        <v>23</v>
      </c>
    </row>
    <row r="203" spans="1:9" s="14" customFormat="1" ht="18" x14ac:dyDescent="0.35">
      <c r="A203" s="42" t="s">
        <v>343</v>
      </c>
      <c r="B203" s="140">
        <v>3</v>
      </c>
      <c r="C203" s="32" t="s">
        <v>406</v>
      </c>
      <c r="D203" s="32" t="s">
        <v>21</v>
      </c>
      <c r="E203" s="32" t="s">
        <v>407</v>
      </c>
      <c r="F203" s="186">
        <v>1749.99</v>
      </c>
      <c r="G203" s="161">
        <f t="shared" si="2"/>
        <v>1609.99</v>
      </c>
      <c r="H203" s="169">
        <v>0.08</v>
      </c>
      <c r="I203" s="148" t="s">
        <v>23</v>
      </c>
    </row>
    <row r="204" spans="1:9" s="14" customFormat="1" ht="18" x14ac:dyDescent="0.35">
      <c r="A204" s="42" t="s">
        <v>343</v>
      </c>
      <c r="B204" s="140">
        <v>3</v>
      </c>
      <c r="C204" s="32" t="s">
        <v>408</v>
      </c>
      <c r="D204" s="32" t="s">
        <v>21</v>
      </c>
      <c r="E204" s="32" t="s">
        <v>409</v>
      </c>
      <c r="F204" s="186">
        <v>1249.99</v>
      </c>
      <c r="G204" s="161">
        <f t="shared" si="2"/>
        <v>1149.99</v>
      </c>
      <c r="H204" s="169">
        <v>0.08</v>
      </c>
      <c r="I204" s="148" t="s">
        <v>23</v>
      </c>
    </row>
    <row r="205" spans="1:9" s="14" customFormat="1" ht="18" x14ac:dyDescent="0.35">
      <c r="A205" s="42" t="s">
        <v>343</v>
      </c>
      <c r="B205" s="140">
        <v>3</v>
      </c>
      <c r="C205" s="32" t="s">
        <v>410</v>
      </c>
      <c r="D205" s="32" t="s">
        <v>21</v>
      </c>
      <c r="E205" s="32" t="s">
        <v>411</v>
      </c>
      <c r="F205" s="186">
        <v>1249.99</v>
      </c>
      <c r="G205" s="161">
        <f t="shared" si="2"/>
        <v>1149.99</v>
      </c>
      <c r="H205" s="169">
        <v>0.08</v>
      </c>
      <c r="I205" s="148" t="s">
        <v>23</v>
      </c>
    </row>
    <row r="206" spans="1:9" s="14" customFormat="1" ht="18" x14ac:dyDescent="0.35">
      <c r="A206" s="42" t="s">
        <v>343</v>
      </c>
      <c r="B206" s="140">
        <v>3</v>
      </c>
      <c r="C206" s="32" t="s">
        <v>412</v>
      </c>
      <c r="D206" s="32" t="s">
        <v>21</v>
      </c>
      <c r="E206" s="32" t="s">
        <v>413</v>
      </c>
      <c r="F206" s="186">
        <v>1549.99</v>
      </c>
      <c r="G206" s="161">
        <f t="shared" si="2"/>
        <v>1425.99</v>
      </c>
      <c r="H206" s="169">
        <v>0.08</v>
      </c>
      <c r="I206" s="148" t="s">
        <v>23</v>
      </c>
    </row>
    <row r="207" spans="1:9" s="14" customFormat="1" ht="18" x14ac:dyDescent="0.35">
      <c r="A207" s="42" t="s">
        <v>343</v>
      </c>
      <c r="B207" s="140">
        <v>3</v>
      </c>
      <c r="C207" s="32" t="s">
        <v>414</v>
      </c>
      <c r="D207" s="32" t="s">
        <v>21</v>
      </c>
      <c r="E207" s="32" t="s">
        <v>415</v>
      </c>
      <c r="F207" s="186">
        <v>1549.99</v>
      </c>
      <c r="G207" s="161">
        <f t="shared" si="2"/>
        <v>1425.99</v>
      </c>
      <c r="H207" s="169">
        <v>0.08</v>
      </c>
      <c r="I207" s="148" t="s">
        <v>23</v>
      </c>
    </row>
    <row r="208" spans="1:9" s="14" customFormat="1" ht="18" x14ac:dyDescent="0.35">
      <c r="A208" s="42" t="s">
        <v>343</v>
      </c>
      <c r="B208" s="140">
        <v>3</v>
      </c>
      <c r="C208" s="32" t="s">
        <v>416</v>
      </c>
      <c r="D208" s="32" t="s">
        <v>21</v>
      </c>
      <c r="E208" s="32" t="s">
        <v>417</v>
      </c>
      <c r="F208" s="186">
        <v>1549.99</v>
      </c>
      <c r="G208" s="161">
        <f t="shared" si="2"/>
        <v>1425.99</v>
      </c>
      <c r="H208" s="169">
        <v>0.08</v>
      </c>
      <c r="I208" s="148" t="s">
        <v>23</v>
      </c>
    </row>
    <row r="209" spans="1:9" s="14" customFormat="1" ht="18" x14ac:dyDescent="0.35">
      <c r="A209" s="42" t="s">
        <v>343</v>
      </c>
      <c r="B209" s="140">
        <v>3</v>
      </c>
      <c r="C209" s="32" t="s">
        <v>418</v>
      </c>
      <c r="D209" s="32" t="s">
        <v>21</v>
      </c>
      <c r="E209" s="32" t="s">
        <v>419</v>
      </c>
      <c r="F209" s="186">
        <v>1749.99</v>
      </c>
      <c r="G209" s="161">
        <f t="shared" si="2"/>
        <v>1609.99</v>
      </c>
      <c r="H209" s="169">
        <v>0.08</v>
      </c>
      <c r="I209" s="148" t="s">
        <v>23</v>
      </c>
    </row>
    <row r="210" spans="1:9" s="14" customFormat="1" ht="18" x14ac:dyDescent="0.35">
      <c r="A210" s="42" t="s">
        <v>343</v>
      </c>
      <c r="B210" s="140">
        <v>3</v>
      </c>
      <c r="C210" s="32" t="s">
        <v>420</v>
      </c>
      <c r="D210" s="32" t="s">
        <v>21</v>
      </c>
      <c r="E210" s="32" t="s">
        <v>421</v>
      </c>
      <c r="F210" s="186">
        <v>1749.99</v>
      </c>
      <c r="G210" s="161">
        <f t="shared" si="2"/>
        <v>1609.99</v>
      </c>
      <c r="H210" s="169">
        <v>0.08</v>
      </c>
      <c r="I210" s="148" t="s">
        <v>23</v>
      </c>
    </row>
    <row r="211" spans="1:9" s="14" customFormat="1" ht="18" x14ac:dyDescent="0.35">
      <c r="A211" s="32" t="s">
        <v>422</v>
      </c>
      <c r="B211" s="140">
        <v>3</v>
      </c>
      <c r="C211" s="49" t="s">
        <v>423</v>
      </c>
      <c r="D211" s="32" t="s">
        <v>21</v>
      </c>
      <c r="E211" s="155" t="s">
        <v>424</v>
      </c>
      <c r="F211" s="186">
        <v>1099.99</v>
      </c>
      <c r="G211" s="161">
        <f t="shared" si="2"/>
        <v>1011.99</v>
      </c>
      <c r="H211" s="205">
        <v>0.08</v>
      </c>
      <c r="I211" s="148" t="s">
        <v>23</v>
      </c>
    </row>
    <row r="212" spans="1:9" s="14" customFormat="1" ht="18" x14ac:dyDescent="0.35">
      <c r="A212" s="32" t="s">
        <v>422</v>
      </c>
      <c r="B212" s="140">
        <v>3</v>
      </c>
      <c r="C212" s="49" t="s">
        <v>425</v>
      </c>
      <c r="D212" s="32" t="s">
        <v>21</v>
      </c>
      <c r="E212" s="155" t="s">
        <v>426</v>
      </c>
      <c r="F212" s="186">
        <v>1129.99</v>
      </c>
      <c r="G212" s="161">
        <f t="shared" si="2"/>
        <v>1039.5899999999999</v>
      </c>
      <c r="H212" s="205">
        <v>0.08</v>
      </c>
      <c r="I212" s="148" t="s">
        <v>23</v>
      </c>
    </row>
    <row r="213" spans="1:9" s="14" customFormat="1" ht="18" x14ac:dyDescent="0.35">
      <c r="A213" s="32" t="s">
        <v>422</v>
      </c>
      <c r="B213" s="140">
        <v>3</v>
      </c>
      <c r="C213" s="49" t="s">
        <v>427</v>
      </c>
      <c r="D213" s="32" t="s">
        <v>21</v>
      </c>
      <c r="E213" s="155" t="s">
        <v>428</v>
      </c>
      <c r="F213" s="186">
        <v>1199.99</v>
      </c>
      <c r="G213" s="161">
        <f t="shared" si="2"/>
        <v>1103.99</v>
      </c>
      <c r="H213" s="205">
        <v>0.08</v>
      </c>
      <c r="I213" s="148" t="s">
        <v>23</v>
      </c>
    </row>
    <row r="214" spans="1:9" s="14" customFormat="1" ht="18" x14ac:dyDescent="0.35">
      <c r="A214" s="32" t="s">
        <v>422</v>
      </c>
      <c r="B214" s="140">
        <v>3</v>
      </c>
      <c r="C214" s="49" t="s">
        <v>429</v>
      </c>
      <c r="D214" s="32" t="s">
        <v>21</v>
      </c>
      <c r="E214" s="155" t="s">
        <v>430</v>
      </c>
      <c r="F214" s="186">
        <v>1229.99</v>
      </c>
      <c r="G214" s="161">
        <f t="shared" si="2"/>
        <v>1131.5899999999999</v>
      </c>
      <c r="H214" s="205">
        <v>0.08</v>
      </c>
      <c r="I214" s="148" t="s">
        <v>23</v>
      </c>
    </row>
    <row r="215" spans="1:9" s="14" customFormat="1" ht="18" x14ac:dyDescent="0.35">
      <c r="A215" s="32" t="s">
        <v>422</v>
      </c>
      <c r="B215" s="140">
        <v>3</v>
      </c>
      <c r="C215" s="49" t="s">
        <v>431</v>
      </c>
      <c r="D215" s="32" t="s">
        <v>21</v>
      </c>
      <c r="E215" s="155" t="s">
        <v>432</v>
      </c>
      <c r="F215" s="186">
        <v>1299.99</v>
      </c>
      <c r="G215" s="161">
        <f t="shared" si="2"/>
        <v>1195.99</v>
      </c>
      <c r="H215" s="205">
        <v>0.08</v>
      </c>
      <c r="I215" s="148" t="s">
        <v>23</v>
      </c>
    </row>
    <row r="216" spans="1:9" s="14" customFormat="1" ht="18" x14ac:dyDescent="0.35">
      <c r="A216" s="32" t="s">
        <v>422</v>
      </c>
      <c r="B216" s="140">
        <v>3</v>
      </c>
      <c r="C216" s="49" t="s">
        <v>433</v>
      </c>
      <c r="D216" s="32" t="s">
        <v>21</v>
      </c>
      <c r="E216" s="155" t="s">
        <v>434</v>
      </c>
      <c r="F216" s="186">
        <v>1299.99</v>
      </c>
      <c r="G216" s="161">
        <f t="shared" si="2"/>
        <v>1195.99</v>
      </c>
      <c r="H216" s="205">
        <v>0.08</v>
      </c>
      <c r="I216" s="148" t="s">
        <v>23</v>
      </c>
    </row>
    <row r="217" spans="1:9" s="14" customFormat="1" ht="18" x14ac:dyDescent="0.35">
      <c r="A217" s="32" t="s">
        <v>422</v>
      </c>
      <c r="B217" s="140">
        <v>3</v>
      </c>
      <c r="C217" s="49" t="s">
        <v>435</v>
      </c>
      <c r="D217" s="32" t="s">
        <v>21</v>
      </c>
      <c r="E217" s="155" t="s">
        <v>436</v>
      </c>
      <c r="F217" s="186">
        <v>1329.99</v>
      </c>
      <c r="G217" s="161">
        <f t="shared" si="2"/>
        <v>1223.5899999999999</v>
      </c>
      <c r="H217" s="205">
        <v>0.08</v>
      </c>
      <c r="I217" s="148" t="s">
        <v>23</v>
      </c>
    </row>
    <row r="218" spans="1:9" s="14" customFormat="1" ht="18" x14ac:dyDescent="0.35">
      <c r="A218" s="32" t="s">
        <v>422</v>
      </c>
      <c r="B218" s="140">
        <v>3</v>
      </c>
      <c r="C218" s="49" t="s">
        <v>437</v>
      </c>
      <c r="D218" s="32" t="s">
        <v>21</v>
      </c>
      <c r="E218" s="155" t="s">
        <v>438</v>
      </c>
      <c r="F218" s="186">
        <v>1329.99</v>
      </c>
      <c r="G218" s="161">
        <f t="shared" si="2"/>
        <v>1223.5899999999999</v>
      </c>
      <c r="H218" s="205">
        <v>0.08</v>
      </c>
      <c r="I218" s="148" t="s">
        <v>23</v>
      </c>
    </row>
    <row r="219" spans="1:9" s="14" customFormat="1" ht="18" x14ac:dyDescent="0.35">
      <c r="A219" s="32" t="s">
        <v>422</v>
      </c>
      <c r="B219" s="140">
        <v>3</v>
      </c>
      <c r="C219" s="49" t="s">
        <v>439</v>
      </c>
      <c r="D219" s="32" t="s">
        <v>21</v>
      </c>
      <c r="E219" s="155" t="s">
        <v>440</v>
      </c>
      <c r="F219" s="186">
        <v>1499.99</v>
      </c>
      <c r="G219" s="161">
        <f t="shared" si="2"/>
        <v>1379.99</v>
      </c>
      <c r="H219" s="205">
        <v>0.08</v>
      </c>
      <c r="I219" s="148" t="s">
        <v>23</v>
      </c>
    </row>
    <row r="220" spans="1:9" s="14" customFormat="1" ht="18" x14ac:dyDescent="0.35">
      <c r="A220" s="32" t="s">
        <v>422</v>
      </c>
      <c r="B220" s="140">
        <v>3</v>
      </c>
      <c r="C220" s="49" t="s">
        <v>441</v>
      </c>
      <c r="D220" s="32" t="s">
        <v>21</v>
      </c>
      <c r="E220" s="155" t="s">
        <v>442</v>
      </c>
      <c r="F220" s="186">
        <v>1399.99</v>
      </c>
      <c r="G220" s="161">
        <f t="shared" ref="G220:G289" si="3">ROUND(F220*(1-H220),2)</f>
        <v>1287.99</v>
      </c>
      <c r="H220" s="205">
        <v>0.08</v>
      </c>
      <c r="I220" s="148" t="s">
        <v>23</v>
      </c>
    </row>
    <row r="221" spans="1:9" s="14" customFormat="1" ht="18" x14ac:dyDescent="0.35">
      <c r="A221" s="32" t="s">
        <v>422</v>
      </c>
      <c r="B221" s="140">
        <v>3</v>
      </c>
      <c r="C221" s="49" t="s">
        <v>443</v>
      </c>
      <c r="D221" s="32" t="s">
        <v>21</v>
      </c>
      <c r="E221" s="155" t="s">
        <v>444</v>
      </c>
      <c r="F221" s="186">
        <v>1499.99</v>
      </c>
      <c r="G221" s="161">
        <f t="shared" si="3"/>
        <v>1379.99</v>
      </c>
      <c r="H221" s="205">
        <v>0.08</v>
      </c>
      <c r="I221" s="148" t="s">
        <v>23</v>
      </c>
    </row>
    <row r="222" spans="1:9" s="14" customFormat="1" ht="18" x14ac:dyDescent="0.35">
      <c r="A222" s="32" t="s">
        <v>422</v>
      </c>
      <c r="B222" s="140">
        <v>3</v>
      </c>
      <c r="C222" s="49" t="s">
        <v>445</v>
      </c>
      <c r="D222" s="32" t="s">
        <v>21</v>
      </c>
      <c r="E222" s="155" t="s">
        <v>446</v>
      </c>
      <c r="F222" s="186">
        <v>1699.99</v>
      </c>
      <c r="G222" s="161">
        <f t="shared" si="3"/>
        <v>1563.99</v>
      </c>
      <c r="H222" s="205">
        <v>0.08</v>
      </c>
      <c r="I222" s="148" t="s">
        <v>23</v>
      </c>
    </row>
    <row r="223" spans="1:9" s="14" customFormat="1" ht="18" x14ac:dyDescent="0.35">
      <c r="A223" s="32" t="s">
        <v>422</v>
      </c>
      <c r="B223" s="140">
        <v>3</v>
      </c>
      <c r="C223" s="49" t="s">
        <v>447</v>
      </c>
      <c r="D223" s="32" t="s">
        <v>21</v>
      </c>
      <c r="E223" s="155" t="s">
        <v>448</v>
      </c>
      <c r="F223" s="186">
        <v>1899.99</v>
      </c>
      <c r="G223" s="161">
        <f t="shared" si="3"/>
        <v>1747.99</v>
      </c>
      <c r="H223" s="205">
        <v>0.08</v>
      </c>
      <c r="I223" s="148" t="s">
        <v>23</v>
      </c>
    </row>
    <row r="224" spans="1:9" s="14" customFormat="1" ht="18" x14ac:dyDescent="0.35">
      <c r="A224" s="32" t="s">
        <v>422</v>
      </c>
      <c r="B224" s="140">
        <v>3</v>
      </c>
      <c r="C224" s="49" t="s">
        <v>449</v>
      </c>
      <c r="D224" s="32" t="s">
        <v>21</v>
      </c>
      <c r="E224" s="155" t="s">
        <v>450</v>
      </c>
      <c r="F224" s="186">
        <v>1499.99</v>
      </c>
      <c r="G224" s="161">
        <f t="shared" si="3"/>
        <v>1379.99</v>
      </c>
      <c r="H224" s="205">
        <v>0.08</v>
      </c>
      <c r="I224" s="148" t="s">
        <v>23</v>
      </c>
    </row>
    <row r="225" spans="1:9" s="14" customFormat="1" ht="18" x14ac:dyDescent="0.35">
      <c r="A225" s="32" t="s">
        <v>422</v>
      </c>
      <c r="B225" s="140">
        <v>3</v>
      </c>
      <c r="C225" s="49" t="s">
        <v>451</v>
      </c>
      <c r="D225" s="32" t="s">
        <v>21</v>
      </c>
      <c r="E225" s="155" t="s">
        <v>452</v>
      </c>
      <c r="F225" s="186">
        <v>1529.99</v>
      </c>
      <c r="G225" s="161">
        <f t="shared" si="3"/>
        <v>1407.59</v>
      </c>
      <c r="H225" s="205">
        <v>0.08</v>
      </c>
      <c r="I225" s="148" t="s">
        <v>23</v>
      </c>
    </row>
    <row r="226" spans="1:9" s="14" customFormat="1" ht="18" x14ac:dyDescent="0.35">
      <c r="A226" s="32" t="s">
        <v>422</v>
      </c>
      <c r="B226" s="140">
        <v>3</v>
      </c>
      <c r="C226" s="49" t="s">
        <v>453</v>
      </c>
      <c r="D226" s="32" t="s">
        <v>21</v>
      </c>
      <c r="E226" s="155" t="s">
        <v>454</v>
      </c>
      <c r="F226" s="186">
        <v>1529.99</v>
      </c>
      <c r="G226" s="161">
        <f t="shared" si="3"/>
        <v>1407.59</v>
      </c>
      <c r="H226" s="205">
        <v>0.08</v>
      </c>
      <c r="I226" s="148" t="s">
        <v>23</v>
      </c>
    </row>
    <row r="227" spans="1:9" s="14" customFormat="1" ht="18" x14ac:dyDescent="0.35">
      <c r="A227" s="32" t="s">
        <v>422</v>
      </c>
      <c r="B227" s="140">
        <v>3</v>
      </c>
      <c r="C227" s="49" t="s">
        <v>455</v>
      </c>
      <c r="D227" s="32" t="s">
        <v>21</v>
      </c>
      <c r="E227" s="155" t="s">
        <v>456</v>
      </c>
      <c r="F227" s="186">
        <v>1699.99</v>
      </c>
      <c r="G227" s="161">
        <f t="shared" si="3"/>
        <v>1563.99</v>
      </c>
      <c r="H227" s="205">
        <v>0.08</v>
      </c>
      <c r="I227" s="148" t="s">
        <v>23</v>
      </c>
    </row>
    <row r="228" spans="1:9" s="14" customFormat="1" ht="18" x14ac:dyDescent="0.35">
      <c r="A228" s="32" t="s">
        <v>422</v>
      </c>
      <c r="B228" s="140">
        <v>3</v>
      </c>
      <c r="C228" s="49" t="s">
        <v>457</v>
      </c>
      <c r="D228" s="32" t="s">
        <v>21</v>
      </c>
      <c r="E228" s="155" t="s">
        <v>458</v>
      </c>
      <c r="F228" s="186">
        <v>1699.99</v>
      </c>
      <c r="G228" s="161">
        <f t="shared" si="3"/>
        <v>1563.99</v>
      </c>
      <c r="H228" s="205">
        <v>0.08</v>
      </c>
      <c r="I228" s="148" t="s">
        <v>23</v>
      </c>
    </row>
    <row r="229" spans="1:9" s="14" customFormat="1" ht="18" x14ac:dyDescent="0.35">
      <c r="A229" s="32" t="s">
        <v>422</v>
      </c>
      <c r="B229" s="140">
        <v>3</v>
      </c>
      <c r="C229" s="49" t="s">
        <v>459</v>
      </c>
      <c r="D229" s="32" t="s">
        <v>21</v>
      </c>
      <c r="E229" s="155" t="s">
        <v>460</v>
      </c>
      <c r="F229" s="186">
        <v>1729.99</v>
      </c>
      <c r="G229" s="161">
        <f t="shared" si="3"/>
        <v>1591.59</v>
      </c>
      <c r="H229" s="205">
        <v>0.08</v>
      </c>
      <c r="I229" s="148" t="s">
        <v>23</v>
      </c>
    </row>
    <row r="230" spans="1:9" s="14" customFormat="1" ht="18" x14ac:dyDescent="0.35">
      <c r="A230" s="32" t="s">
        <v>422</v>
      </c>
      <c r="B230" s="140">
        <v>3</v>
      </c>
      <c r="C230" s="49" t="s">
        <v>461</v>
      </c>
      <c r="D230" s="32" t="s">
        <v>21</v>
      </c>
      <c r="E230" s="155" t="s">
        <v>462</v>
      </c>
      <c r="F230" s="186">
        <v>1729.99</v>
      </c>
      <c r="G230" s="161">
        <f t="shared" si="3"/>
        <v>1591.59</v>
      </c>
      <c r="H230" s="205">
        <v>0.08</v>
      </c>
      <c r="I230" s="148" t="s">
        <v>23</v>
      </c>
    </row>
    <row r="231" spans="1:9" s="14" customFormat="1" ht="18" x14ac:dyDescent="0.35">
      <c r="A231" s="32" t="s">
        <v>422</v>
      </c>
      <c r="B231" s="140">
        <v>3</v>
      </c>
      <c r="C231" s="49" t="s">
        <v>463</v>
      </c>
      <c r="D231" s="32" t="s">
        <v>21</v>
      </c>
      <c r="E231" s="155" t="s">
        <v>464</v>
      </c>
      <c r="F231" s="186">
        <v>1999.99</v>
      </c>
      <c r="G231" s="161">
        <f t="shared" si="3"/>
        <v>1839.99</v>
      </c>
      <c r="H231" s="205">
        <v>0.08</v>
      </c>
      <c r="I231" s="148" t="s">
        <v>23</v>
      </c>
    </row>
    <row r="232" spans="1:9" s="14" customFormat="1" ht="18" x14ac:dyDescent="0.35">
      <c r="A232" s="32" t="s">
        <v>422</v>
      </c>
      <c r="B232" s="140">
        <v>3</v>
      </c>
      <c r="C232" s="49" t="s">
        <v>465</v>
      </c>
      <c r="D232" s="32" t="s">
        <v>21</v>
      </c>
      <c r="E232" s="155" t="s">
        <v>466</v>
      </c>
      <c r="F232" s="186">
        <v>1999.99</v>
      </c>
      <c r="G232" s="161">
        <f t="shared" si="3"/>
        <v>1839.99</v>
      </c>
      <c r="H232" s="205">
        <v>0.08</v>
      </c>
      <c r="I232" s="148" t="s">
        <v>23</v>
      </c>
    </row>
    <row r="233" spans="1:9" s="14" customFormat="1" ht="18" x14ac:dyDescent="0.35">
      <c r="A233" s="32" t="s">
        <v>422</v>
      </c>
      <c r="B233" s="140">
        <v>3</v>
      </c>
      <c r="C233" s="49" t="s">
        <v>467</v>
      </c>
      <c r="D233" s="32" t="s">
        <v>21</v>
      </c>
      <c r="E233" s="155" t="s">
        <v>468</v>
      </c>
      <c r="F233" s="186">
        <v>2029.99</v>
      </c>
      <c r="G233" s="161">
        <f t="shared" si="3"/>
        <v>1867.59</v>
      </c>
      <c r="H233" s="205">
        <v>0.08</v>
      </c>
      <c r="I233" s="148" t="s">
        <v>23</v>
      </c>
    </row>
    <row r="234" spans="1:9" s="14" customFormat="1" ht="18" x14ac:dyDescent="0.35">
      <c r="A234" s="32" t="s">
        <v>422</v>
      </c>
      <c r="B234" s="140">
        <v>3</v>
      </c>
      <c r="C234" s="49" t="s">
        <v>469</v>
      </c>
      <c r="D234" s="32" t="s">
        <v>21</v>
      </c>
      <c r="E234" s="155" t="s">
        <v>470</v>
      </c>
      <c r="F234" s="186">
        <v>2029.99</v>
      </c>
      <c r="G234" s="161">
        <f t="shared" si="3"/>
        <v>1867.59</v>
      </c>
      <c r="H234" s="205">
        <v>0.08</v>
      </c>
      <c r="I234" s="148" t="s">
        <v>23</v>
      </c>
    </row>
    <row r="235" spans="1:9" s="14" customFormat="1" ht="18" x14ac:dyDescent="0.35">
      <c r="A235" s="32" t="s">
        <v>422</v>
      </c>
      <c r="B235" s="140">
        <v>3</v>
      </c>
      <c r="C235" s="49" t="s">
        <v>471</v>
      </c>
      <c r="D235" s="32" t="s">
        <v>21</v>
      </c>
      <c r="E235" s="155" t="s">
        <v>472</v>
      </c>
      <c r="F235" s="186">
        <v>1499.99</v>
      </c>
      <c r="G235" s="161">
        <f t="shared" si="3"/>
        <v>1379.99</v>
      </c>
      <c r="H235" s="205">
        <v>0.08</v>
      </c>
      <c r="I235" s="148" t="s">
        <v>23</v>
      </c>
    </row>
    <row r="236" spans="1:9" s="14" customFormat="1" ht="18" x14ac:dyDescent="0.35">
      <c r="A236" s="32" t="s">
        <v>422</v>
      </c>
      <c r="B236" s="140">
        <v>3</v>
      </c>
      <c r="C236" s="49" t="s">
        <v>473</v>
      </c>
      <c r="D236" s="32" t="s">
        <v>21</v>
      </c>
      <c r="E236" s="155" t="s">
        <v>474</v>
      </c>
      <c r="F236" s="186">
        <v>1499.99</v>
      </c>
      <c r="G236" s="161">
        <f t="shared" si="3"/>
        <v>1379.99</v>
      </c>
      <c r="H236" s="205">
        <v>0.08</v>
      </c>
      <c r="I236" s="148" t="s">
        <v>23</v>
      </c>
    </row>
    <row r="237" spans="1:9" s="14" customFormat="1" ht="18" x14ac:dyDescent="0.35">
      <c r="A237" s="32" t="s">
        <v>422</v>
      </c>
      <c r="B237" s="140">
        <v>3</v>
      </c>
      <c r="C237" s="49" t="s">
        <v>475</v>
      </c>
      <c r="D237" s="32" t="s">
        <v>21</v>
      </c>
      <c r="E237" s="155" t="s">
        <v>476</v>
      </c>
      <c r="F237" s="186">
        <v>1529.99</v>
      </c>
      <c r="G237" s="161">
        <f t="shared" si="3"/>
        <v>1407.59</v>
      </c>
      <c r="H237" s="205">
        <v>0.08</v>
      </c>
      <c r="I237" s="148" t="s">
        <v>23</v>
      </c>
    </row>
    <row r="238" spans="1:9" s="14" customFormat="1" ht="18" x14ac:dyDescent="0.35">
      <c r="A238" s="32" t="s">
        <v>422</v>
      </c>
      <c r="B238" s="140">
        <v>3</v>
      </c>
      <c r="C238" s="49" t="s">
        <v>477</v>
      </c>
      <c r="D238" s="32" t="s">
        <v>21</v>
      </c>
      <c r="E238" s="155" t="s">
        <v>478</v>
      </c>
      <c r="F238" s="186">
        <v>1529.99</v>
      </c>
      <c r="G238" s="161">
        <f t="shared" si="3"/>
        <v>1407.59</v>
      </c>
      <c r="H238" s="205">
        <v>0.08</v>
      </c>
      <c r="I238" s="148" t="s">
        <v>23</v>
      </c>
    </row>
    <row r="239" spans="1:9" s="14" customFormat="1" ht="18" x14ac:dyDescent="0.35">
      <c r="A239" s="32" t="s">
        <v>422</v>
      </c>
      <c r="B239" s="140">
        <v>3</v>
      </c>
      <c r="C239" s="49" t="s">
        <v>479</v>
      </c>
      <c r="D239" s="32" t="s">
        <v>21</v>
      </c>
      <c r="E239" s="155" t="s">
        <v>480</v>
      </c>
      <c r="F239" s="186">
        <v>2299.9899999999998</v>
      </c>
      <c r="G239" s="161">
        <f t="shared" si="3"/>
        <v>2115.9899999999998</v>
      </c>
      <c r="H239" s="205">
        <v>0.08</v>
      </c>
      <c r="I239" s="148" t="s">
        <v>23</v>
      </c>
    </row>
    <row r="240" spans="1:9" s="14" customFormat="1" ht="18" x14ac:dyDescent="0.35">
      <c r="A240" s="32" t="s">
        <v>422</v>
      </c>
      <c r="B240" s="140">
        <v>3</v>
      </c>
      <c r="C240" s="49" t="s">
        <v>481</v>
      </c>
      <c r="D240" s="32" t="s">
        <v>21</v>
      </c>
      <c r="E240" s="155" t="s">
        <v>482</v>
      </c>
      <c r="F240" s="186">
        <v>2329.9899999999998</v>
      </c>
      <c r="G240" s="161">
        <f t="shared" si="3"/>
        <v>2143.59</v>
      </c>
      <c r="H240" s="205">
        <v>0.08</v>
      </c>
      <c r="I240" s="148" t="s">
        <v>23</v>
      </c>
    </row>
    <row r="241" spans="1:9" s="14" customFormat="1" ht="18" x14ac:dyDescent="0.35">
      <c r="A241" s="32" t="s">
        <v>422</v>
      </c>
      <c r="B241" s="140">
        <v>3</v>
      </c>
      <c r="C241" s="49" t="s">
        <v>483</v>
      </c>
      <c r="D241" s="32" t="s">
        <v>21</v>
      </c>
      <c r="E241" s="155" t="s">
        <v>484</v>
      </c>
      <c r="F241" s="186">
        <v>2699.99</v>
      </c>
      <c r="G241" s="161">
        <f t="shared" si="3"/>
        <v>2483.9899999999998</v>
      </c>
      <c r="H241" s="205">
        <v>0.08</v>
      </c>
      <c r="I241" s="148" t="s">
        <v>23</v>
      </c>
    </row>
    <row r="242" spans="1:9" s="14" customFormat="1" ht="18" x14ac:dyDescent="0.35">
      <c r="A242" s="32" t="s">
        <v>422</v>
      </c>
      <c r="B242" s="140">
        <v>3</v>
      </c>
      <c r="C242" s="49" t="s">
        <v>485</v>
      </c>
      <c r="D242" s="32" t="s">
        <v>21</v>
      </c>
      <c r="E242" s="155" t="s">
        <v>486</v>
      </c>
      <c r="F242" s="186">
        <v>2729.99</v>
      </c>
      <c r="G242" s="161">
        <f t="shared" si="3"/>
        <v>2511.59</v>
      </c>
      <c r="H242" s="205">
        <v>0.08</v>
      </c>
      <c r="I242" s="148" t="s">
        <v>23</v>
      </c>
    </row>
    <row r="243" spans="1:9" s="14" customFormat="1" ht="18" x14ac:dyDescent="0.35">
      <c r="A243" s="32" t="s">
        <v>422</v>
      </c>
      <c r="B243" s="140">
        <v>3</v>
      </c>
      <c r="C243" s="49" t="s">
        <v>487</v>
      </c>
      <c r="D243" s="32" t="s">
        <v>21</v>
      </c>
      <c r="E243" s="155" t="s">
        <v>488</v>
      </c>
      <c r="F243" s="186">
        <v>1349.99</v>
      </c>
      <c r="G243" s="161">
        <f t="shared" si="3"/>
        <v>1241.99</v>
      </c>
      <c r="H243" s="205">
        <v>0.08</v>
      </c>
      <c r="I243" s="148" t="s">
        <v>23</v>
      </c>
    </row>
    <row r="244" spans="1:9" s="14" customFormat="1" ht="18" x14ac:dyDescent="0.35">
      <c r="A244" s="42" t="s">
        <v>343</v>
      </c>
      <c r="B244" s="140">
        <v>3</v>
      </c>
      <c r="C244" s="32" t="s">
        <v>489</v>
      </c>
      <c r="D244" s="32" t="s">
        <v>21</v>
      </c>
      <c r="E244" s="32" t="s">
        <v>490</v>
      </c>
      <c r="F244" s="186">
        <v>1749.99</v>
      </c>
      <c r="G244" s="161">
        <f t="shared" si="3"/>
        <v>1609.99</v>
      </c>
      <c r="H244" s="169">
        <v>0.08</v>
      </c>
      <c r="I244" s="148" t="s">
        <v>23</v>
      </c>
    </row>
    <row r="245" spans="1:9" s="14" customFormat="1" ht="18" x14ac:dyDescent="0.35">
      <c r="A245" s="32" t="s">
        <v>422</v>
      </c>
      <c r="B245" s="140">
        <v>3</v>
      </c>
      <c r="C245" s="49" t="s">
        <v>491</v>
      </c>
      <c r="D245" s="32" t="s">
        <v>21</v>
      </c>
      <c r="E245" s="155" t="s">
        <v>492</v>
      </c>
      <c r="F245" s="186">
        <v>1449.99</v>
      </c>
      <c r="G245" s="161">
        <f t="shared" si="3"/>
        <v>1333.99</v>
      </c>
      <c r="H245" s="205">
        <v>0.08</v>
      </c>
      <c r="I245" s="148" t="s">
        <v>23</v>
      </c>
    </row>
    <row r="246" spans="1:9" s="14" customFormat="1" ht="18" x14ac:dyDescent="0.35">
      <c r="A246" s="42" t="s">
        <v>343</v>
      </c>
      <c r="B246" s="140">
        <v>3</v>
      </c>
      <c r="C246" s="32" t="s">
        <v>493</v>
      </c>
      <c r="D246" s="32" t="s">
        <v>21</v>
      </c>
      <c r="E246" s="32" t="s">
        <v>494</v>
      </c>
      <c r="F246" s="186">
        <v>2049.9899999999998</v>
      </c>
      <c r="G246" s="161">
        <f t="shared" si="3"/>
        <v>1885.99</v>
      </c>
      <c r="H246" s="169">
        <v>0.08</v>
      </c>
      <c r="I246" s="148" t="s">
        <v>23</v>
      </c>
    </row>
    <row r="247" spans="1:9" s="14" customFormat="1" ht="18" x14ac:dyDescent="0.35">
      <c r="A247" s="32" t="s">
        <v>422</v>
      </c>
      <c r="B247" s="140">
        <v>3</v>
      </c>
      <c r="C247" s="49" t="s">
        <v>495</v>
      </c>
      <c r="D247" s="32" t="s">
        <v>21</v>
      </c>
      <c r="E247" s="155" t="s">
        <v>496</v>
      </c>
      <c r="F247" s="186">
        <v>1649.99</v>
      </c>
      <c r="G247" s="161">
        <f t="shared" si="3"/>
        <v>1517.99</v>
      </c>
      <c r="H247" s="205">
        <v>0.08</v>
      </c>
      <c r="I247" s="148" t="s">
        <v>23</v>
      </c>
    </row>
    <row r="248" spans="1:9" s="14" customFormat="1" ht="18" x14ac:dyDescent="0.35">
      <c r="A248" s="42" t="s">
        <v>343</v>
      </c>
      <c r="B248" s="140">
        <v>3</v>
      </c>
      <c r="C248" s="32" t="s">
        <v>497</v>
      </c>
      <c r="D248" s="32" t="s">
        <v>21</v>
      </c>
      <c r="E248" s="32" t="s">
        <v>498</v>
      </c>
      <c r="F248" s="186">
        <v>2049.9899999999998</v>
      </c>
      <c r="G248" s="161">
        <f t="shared" si="3"/>
        <v>1885.99</v>
      </c>
      <c r="H248" s="169">
        <v>0.08</v>
      </c>
      <c r="I248" s="148" t="s">
        <v>23</v>
      </c>
    </row>
    <row r="249" spans="1:9" s="14" customFormat="1" ht="18" x14ac:dyDescent="0.35">
      <c r="A249" s="32" t="s">
        <v>422</v>
      </c>
      <c r="B249" s="140">
        <v>3</v>
      </c>
      <c r="C249" s="49" t="s">
        <v>499</v>
      </c>
      <c r="D249" s="32" t="s">
        <v>21</v>
      </c>
      <c r="E249" s="155" t="s">
        <v>500</v>
      </c>
      <c r="F249" s="186">
        <v>1849.99</v>
      </c>
      <c r="G249" s="161">
        <f t="shared" si="3"/>
        <v>1701.99</v>
      </c>
      <c r="H249" s="205">
        <v>0.08</v>
      </c>
      <c r="I249" s="148" t="s">
        <v>23</v>
      </c>
    </row>
    <row r="250" spans="1:9" s="14" customFormat="1" ht="18" x14ac:dyDescent="0.35">
      <c r="A250" s="42" t="s">
        <v>343</v>
      </c>
      <c r="B250" s="140">
        <v>3</v>
      </c>
      <c r="C250" s="32" t="s">
        <v>501</v>
      </c>
      <c r="D250" s="32" t="s">
        <v>21</v>
      </c>
      <c r="E250" s="32" t="s">
        <v>502</v>
      </c>
      <c r="F250" s="186">
        <v>2049.9899999999998</v>
      </c>
      <c r="G250" s="161">
        <f t="shared" si="3"/>
        <v>1885.99</v>
      </c>
      <c r="H250" s="169">
        <v>0.08</v>
      </c>
      <c r="I250" s="148" t="s">
        <v>23</v>
      </c>
    </row>
    <row r="251" spans="1:9" s="14" customFormat="1" ht="18" x14ac:dyDescent="0.35">
      <c r="A251" s="42" t="s">
        <v>503</v>
      </c>
      <c r="B251" s="140">
        <v>3</v>
      </c>
      <c r="C251" s="180" t="s">
        <v>504</v>
      </c>
      <c r="D251" s="32" t="s">
        <v>21</v>
      </c>
      <c r="E251" s="180" t="s">
        <v>505</v>
      </c>
      <c r="F251" s="186">
        <v>899.99</v>
      </c>
      <c r="G251" s="161">
        <f t="shared" si="3"/>
        <v>827.99</v>
      </c>
      <c r="H251" s="205">
        <v>0.08</v>
      </c>
      <c r="I251" s="148" t="s">
        <v>23</v>
      </c>
    </row>
    <row r="252" spans="1:9" s="14" customFormat="1" ht="18" x14ac:dyDescent="0.35">
      <c r="A252" s="42" t="s">
        <v>503</v>
      </c>
      <c r="B252" s="140">
        <v>3</v>
      </c>
      <c r="C252" s="180" t="s">
        <v>506</v>
      </c>
      <c r="D252" s="32" t="s">
        <v>21</v>
      </c>
      <c r="E252" s="180" t="s">
        <v>507</v>
      </c>
      <c r="F252" s="186">
        <v>999.99</v>
      </c>
      <c r="G252" s="161">
        <f t="shared" si="3"/>
        <v>919.99</v>
      </c>
      <c r="H252" s="205">
        <v>0.08</v>
      </c>
      <c r="I252" s="148" t="s">
        <v>23</v>
      </c>
    </row>
    <row r="253" spans="1:9" s="14" customFormat="1" ht="18" x14ac:dyDescent="0.35">
      <c r="A253" s="42" t="s">
        <v>503</v>
      </c>
      <c r="B253" s="140">
        <v>3</v>
      </c>
      <c r="C253" s="180" t="s">
        <v>508</v>
      </c>
      <c r="D253" s="32" t="s">
        <v>21</v>
      </c>
      <c r="E253" s="180" t="s">
        <v>509</v>
      </c>
      <c r="F253" s="186">
        <v>1299.99</v>
      </c>
      <c r="G253" s="161">
        <f t="shared" si="3"/>
        <v>1195.99</v>
      </c>
      <c r="H253" s="205">
        <v>0.08</v>
      </c>
      <c r="I253" s="148" t="s">
        <v>23</v>
      </c>
    </row>
    <row r="254" spans="1:9" s="14" customFormat="1" ht="18" x14ac:dyDescent="0.35">
      <c r="A254" s="42" t="s">
        <v>503</v>
      </c>
      <c r="B254" s="140">
        <v>3</v>
      </c>
      <c r="C254" s="180" t="s">
        <v>510</v>
      </c>
      <c r="D254" s="32" t="s">
        <v>21</v>
      </c>
      <c r="E254" s="180" t="s">
        <v>511</v>
      </c>
      <c r="F254" s="186">
        <v>1299.99</v>
      </c>
      <c r="G254" s="161">
        <f t="shared" si="3"/>
        <v>1195.99</v>
      </c>
      <c r="H254" s="205">
        <v>0.08</v>
      </c>
      <c r="I254" s="148" t="s">
        <v>23</v>
      </c>
    </row>
    <row r="255" spans="1:9" s="14" customFormat="1" ht="18" x14ac:dyDescent="0.35">
      <c r="A255" s="42" t="s">
        <v>503</v>
      </c>
      <c r="B255" s="140">
        <v>3</v>
      </c>
      <c r="C255" s="180" t="s">
        <v>512</v>
      </c>
      <c r="D255" s="32" t="s">
        <v>21</v>
      </c>
      <c r="E255" s="180" t="s">
        <v>513</v>
      </c>
      <c r="F255" s="186">
        <v>1499.99</v>
      </c>
      <c r="G255" s="161">
        <f t="shared" si="3"/>
        <v>1379.99</v>
      </c>
      <c r="H255" s="205">
        <v>0.08</v>
      </c>
      <c r="I255" s="148" t="s">
        <v>23</v>
      </c>
    </row>
    <row r="256" spans="1:9" s="14" customFormat="1" ht="18" x14ac:dyDescent="0.35">
      <c r="A256" s="42" t="s">
        <v>503</v>
      </c>
      <c r="B256" s="140">
        <v>3</v>
      </c>
      <c r="C256" s="180" t="s">
        <v>514</v>
      </c>
      <c r="D256" s="32" t="s">
        <v>21</v>
      </c>
      <c r="E256" s="180" t="s">
        <v>515</v>
      </c>
      <c r="F256" s="186">
        <v>1599.99</v>
      </c>
      <c r="G256" s="161">
        <f t="shared" si="3"/>
        <v>1471.99</v>
      </c>
      <c r="H256" s="205">
        <v>0.08</v>
      </c>
      <c r="I256" s="148" t="s">
        <v>23</v>
      </c>
    </row>
    <row r="257" spans="1:9" s="14" customFormat="1" ht="18" x14ac:dyDescent="0.35">
      <c r="A257" s="42" t="s">
        <v>503</v>
      </c>
      <c r="B257" s="140">
        <v>3</v>
      </c>
      <c r="C257" s="180" t="s">
        <v>516</v>
      </c>
      <c r="D257" s="32" t="s">
        <v>21</v>
      </c>
      <c r="E257" s="180" t="s">
        <v>517</v>
      </c>
      <c r="F257" s="186">
        <v>1599.99</v>
      </c>
      <c r="G257" s="161">
        <f t="shared" si="3"/>
        <v>1471.99</v>
      </c>
      <c r="H257" s="205">
        <v>0.08</v>
      </c>
      <c r="I257" s="148" t="s">
        <v>23</v>
      </c>
    </row>
    <row r="258" spans="1:9" s="14" customFormat="1" ht="18" x14ac:dyDescent="0.35">
      <c r="A258" s="42" t="s">
        <v>503</v>
      </c>
      <c r="B258" s="140">
        <v>3</v>
      </c>
      <c r="C258" s="180" t="s">
        <v>518</v>
      </c>
      <c r="D258" s="32" t="s">
        <v>21</v>
      </c>
      <c r="E258" s="180" t="s">
        <v>519</v>
      </c>
      <c r="F258" s="186">
        <v>1999.99</v>
      </c>
      <c r="G258" s="161">
        <f t="shared" si="3"/>
        <v>1839.99</v>
      </c>
      <c r="H258" s="205">
        <v>0.08</v>
      </c>
      <c r="I258" s="148" t="s">
        <v>23</v>
      </c>
    </row>
    <row r="259" spans="1:9" s="14" customFormat="1" ht="18" x14ac:dyDescent="0.35">
      <c r="A259" s="42" t="s">
        <v>503</v>
      </c>
      <c r="B259" s="140">
        <v>3</v>
      </c>
      <c r="C259" s="180" t="s">
        <v>520</v>
      </c>
      <c r="D259" s="32" t="s">
        <v>21</v>
      </c>
      <c r="E259" s="180" t="s">
        <v>521</v>
      </c>
      <c r="F259" s="186">
        <v>1999.99</v>
      </c>
      <c r="G259" s="161">
        <f t="shared" si="3"/>
        <v>1839.99</v>
      </c>
      <c r="H259" s="205">
        <v>0.08</v>
      </c>
      <c r="I259" s="148" t="s">
        <v>23</v>
      </c>
    </row>
    <row r="260" spans="1:9" s="14" customFormat="1" ht="18" x14ac:dyDescent="0.35">
      <c r="A260" s="42" t="s">
        <v>503</v>
      </c>
      <c r="B260" s="140">
        <v>3</v>
      </c>
      <c r="C260" s="180" t="s">
        <v>522</v>
      </c>
      <c r="D260" s="32" t="s">
        <v>21</v>
      </c>
      <c r="E260" s="180" t="s">
        <v>523</v>
      </c>
      <c r="F260" s="186">
        <v>2299.9899999999998</v>
      </c>
      <c r="G260" s="161">
        <f t="shared" si="3"/>
        <v>2115.9899999999998</v>
      </c>
      <c r="H260" s="205">
        <v>0.08</v>
      </c>
      <c r="I260" s="148" t="s">
        <v>23</v>
      </c>
    </row>
    <row r="261" spans="1:9" s="14" customFormat="1" ht="18" x14ac:dyDescent="0.35">
      <c r="A261" s="42" t="s">
        <v>503</v>
      </c>
      <c r="B261" s="140">
        <v>3</v>
      </c>
      <c r="C261" s="180" t="s">
        <v>524</v>
      </c>
      <c r="D261" s="32" t="s">
        <v>21</v>
      </c>
      <c r="E261" s="180" t="s">
        <v>525</v>
      </c>
      <c r="F261" s="186">
        <v>2699.99</v>
      </c>
      <c r="G261" s="161">
        <f t="shared" si="3"/>
        <v>2483.9899999999998</v>
      </c>
      <c r="H261" s="205">
        <v>0.08</v>
      </c>
      <c r="I261" s="148" t="s">
        <v>23</v>
      </c>
    </row>
    <row r="262" spans="1:9" s="14" customFormat="1" ht="18" x14ac:dyDescent="0.35">
      <c r="A262" s="42" t="s">
        <v>503</v>
      </c>
      <c r="B262" s="140">
        <v>3</v>
      </c>
      <c r="C262" s="180" t="s">
        <v>526</v>
      </c>
      <c r="D262" s="32" t="s">
        <v>21</v>
      </c>
      <c r="E262" s="180" t="s">
        <v>527</v>
      </c>
      <c r="F262" s="186">
        <v>1149.99</v>
      </c>
      <c r="G262" s="161">
        <f t="shared" si="3"/>
        <v>1057.99</v>
      </c>
      <c r="H262" s="205">
        <v>0.08</v>
      </c>
      <c r="I262" s="148" t="s">
        <v>23</v>
      </c>
    </row>
    <row r="263" spans="1:9" s="14" customFormat="1" ht="18" x14ac:dyDescent="0.35">
      <c r="A263" s="42" t="s">
        <v>503</v>
      </c>
      <c r="B263" s="140">
        <v>3</v>
      </c>
      <c r="C263" s="180" t="s">
        <v>528</v>
      </c>
      <c r="D263" s="32" t="s">
        <v>21</v>
      </c>
      <c r="E263" s="180" t="s">
        <v>529</v>
      </c>
      <c r="F263" s="186">
        <v>1449.99</v>
      </c>
      <c r="G263" s="161">
        <f t="shared" si="3"/>
        <v>1333.99</v>
      </c>
      <c r="H263" s="205">
        <v>0.08</v>
      </c>
      <c r="I263" s="148" t="s">
        <v>23</v>
      </c>
    </row>
    <row r="264" spans="1:9" s="14" customFormat="1" ht="18" x14ac:dyDescent="0.35">
      <c r="A264" s="42" t="s">
        <v>503</v>
      </c>
      <c r="B264" s="140">
        <v>3</v>
      </c>
      <c r="C264" s="180" t="s">
        <v>530</v>
      </c>
      <c r="D264" s="32" t="s">
        <v>21</v>
      </c>
      <c r="E264" s="180" t="s">
        <v>531</v>
      </c>
      <c r="F264" s="186">
        <v>1649.99</v>
      </c>
      <c r="G264" s="161">
        <f t="shared" si="3"/>
        <v>1517.99</v>
      </c>
      <c r="H264" s="205">
        <v>0.08</v>
      </c>
      <c r="I264" s="148" t="s">
        <v>23</v>
      </c>
    </row>
    <row r="265" spans="1:9" s="26" customFormat="1" ht="18" x14ac:dyDescent="0.35">
      <c r="A265" s="42" t="s">
        <v>532</v>
      </c>
      <c r="B265" s="140">
        <v>2</v>
      </c>
      <c r="C265" s="32" t="s">
        <v>533</v>
      </c>
      <c r="D265" s="32" t="s">
        <v>21</v>
      </c>
      <c r="E265" s="50" t="s">
        <v>534</v>
      </c>
      <c r="F265" s="186">
        <v>1699.99</v>
      </c>
      <c r="G265" s="161">
        <f t="shared" si="3"/>
        <v>1563.99</v>
      </c>
      <c r="H265" s="205">
        <v>0.08</v>
      </c>
      <c r="I265" s="148" t="s">
        <v>23</v>
      </c>
    </row>
    <row r="266" spans="1:9" s="26" customFormat="1" ht="18" x14ac:dyDescent="0.35">
      <c r="A266" s="42" t="s">
        <v>532</v>
      </c>
      <c r="B266" s="140">
        <v>2</v>
      </c>
      <c r="C266" s="32" t="s">
        <v>535</v>
      </c>
      <c r="D266" s="32" t="s">
        <v>21</v>
      </c>
      <c r="E266" s="50" t="s">
        <v>536</v>
      </c>
      <c r="F266" s="186">
        <v>2099.9899999999998</v>
      </c>
      <c r="G266" s="161">
        <f t="shared" si="3"/>
        <v>1931.99</v>
      </c>
      <c r="H266" s="205">
        <v>0.08</v>
      </c>
      <c r="I266" s="148" t="s">
        <v>23</v>
      </c>
    </row>
    <row r="267" spans="1:9" s="26" customFormat="1" ht="18" x14ac:dyDescent="0.35">
      <c r="A267" s="42" t="s">
        <v>532</v>
      </c>
      <c r="B267" s="140">
        <v>2</v>
      </c>
      <c r="C267" s="32" t="s">
        <v>537</v>
      </c>
      <c r="D267" s="32" t="s">
        <v>21</v>
      </c>
      <c r="E267" s="50" t="s">
        <v>538</v>
      </c>
      <c r="F267" s="186">
        <v>2599.9899999999998</v>
      </c>
      <c r="G267" s="161">
        <f t="shared" si="3"/>
        <v>2391.9899999999998</v>
      </c>
      <c r="H267" s="205">
        <v>0.08</v>
      </c>
      <c r="I267" s="148" t="s">
        <v>23</v>
      </c>
    </row>
    <row r="268" spans="1:9" s="26" customFormat="1" ht="18" x14ac:dyDescent="0.35">
      <c r="A268" s="42" t="s">
        <v>532</v>
      </c>
      <c r="B268" s="140">
        <v>2</v>
      </c>
      <c r="C268" s="32" t="s">
        <v>539</v>
      </c>
      <c r="D268" s="32" t="s">
        <v>21</v>
      </c>
      <c r="E268" s="50" t="s">
        <v>540</v>
      </c>
      <c r="F268" s="186">
        <v>2799.99</v>
      </c>
      <c r="G268" s="161">
        <f t="shared" si="3"/>
        <v>2575.9899999999998</v>
      </c>
      <c r="H268" s="205">
        <v>0.08</v>
      </c>
      <c r="I268" s="148" t="s">
        <v>23</v>
      </c>
    </row>
    <row r="269" spans="1:9" s="26" customFormat="1" ht="18" x14ac:dyDescent="0.35">
      <c r="A269" s="42" t="s">
        <v>532</v>
      </c>
      <c r="B269" s="140">
        <v>2</v>
      </c>
      <c r="C269" s="32" t="s">
        <v>541</v>
      </c>
      <c r="D269" s="32" t="s">
        <v>21</v>
      </c>
      <c r="E269" s="50" t="s">
        <v>542</v>
      </c>
      <c r="F269" s="186">
        <v>2399.9899999999998</v>
      </c>
      <c r="G269" s="161">
        <f t="shared" si="3"/>
        <v>2207.9899999999998</v>
      </c>
      <c r="H269" s="205">
        <v>0.08</v>
      </c>
      <c r="I269" s="148" t="s">
        <v>23</v>
      </c>
    </row>
    <row r="270" spans="1:9" s="26" customFormat="1" ht="18" x14ac:dyDescent="0.35">
      <c r="A270" s="42" t="s">
        <v>532</v>
      </c>
      <c r="B270" s="140">
        <v>2</v>
      </c>
      <c r="C270" s="32" t="s">
        <v>543</v>
      </c>
      <c r="D270" s="32" t="s">
        <v>21</v>
      </c>
      <c r="E270" s="50" t="s">
        <v>544</v>
      </c>
      <c r="F270" s="186">
        <v>2899.99</v>
      </c>
      <c r="G270" s="161">
        <f t="shared" si="3"/>
        <v>2667.99</v>
      </c>
      <c r="H270" s="205">
        <v>0.08</v>
      </c>
      <c r="I270" s="148" t="s">
        <v>23</v>
      </c>
    </row>
    <row r="271" spans="1:9" s="26" customFormat="1" ht="18" x14ac:dyDescent="0.35">
      <c r="A271" s="42" t="s">
        <v>532</v>
      </c>
      <c r="B271" s="140">
        <v>2</v>
      </c>
      <c r="C271" s="32" t="s">
        <v>545</v>
      </c>
      <c r="D271" s="32" t="s">
        <v>21</v>
      </c>
      <c r="E271" s="50" t="s">
        <v>546</v>
      </c>
      <c r="F271" s="186">
        <v>3099.99</v>
      </c>
      <c r="G271" s="161">
        <f t="shared" si="3"/>
        <v>2851.99</v>
      </c>
      <c r="H271" s="205">
        <v>0.08</v>
      </c>
      <c r="I271" s="148" t="s">
        <v>23</v>
      </c>
    </row>
    <row r="272" spans="1:9" s="26" customFormat="1" ht="18" x14ac:dyDescent="0.35">
      <c r="A272" s="42" t="s">
        <v>532</v>
      </c>
      <c r="B272" s="140">
        <v>2</v>
      </c>
      <c r="C272" s="32" t="s">
        <v>547</v>
      </c>
      <c r="D272" s="32" t="s">
        <v>21</v>
      </c>
      <c r="E272" s="50" t="s">
        <v>548</v>
      </c>
      <c r="F272" s="186">
        <v>3499.99</v>
      </c>
      <c r="G272" s="161">
        <f t="shared" si="3"/>
        <v>3219.99</v>
      </c>
      <c r="H272" s="205">
        <v>0.08</v>
      </c>
      <c r="I272" s="148" t="s">
        <v>23</v>
      </c>
    </row>
    <row r="273" spans="1:10" s="26" customFormat="1" ht="18" x14ac:dyDescent="0.35">
      <c r="A273" s="42" t="s">
        <v>532</v>
      </c>
      <c r="B273" s="140">
        <v>2</v>
      </c>
      <c r="C273" s="32" t="s">
        <v>549</v>
      </c>
      <c r="D273" s="32" t="s">
        <v>21</v>
      </c>
      <c r="E273" s="50" t="s">
        <v>550</v>
      </c>
      <c r="F273" s="186">
        <v>3499.99</v>
      </c>
      <c r="G273" s="161">
        <f t="shared" si="3"/>
        <v>3219.99</v>
      </c>
      <c r="H273" s="205">
        <v>0.08</v>
      </c>
      <c r="I273" s="148" t="s">
        <v>23</v>
      </c>
    </row>
    <row r="274" spans="1:10" s="26" customFormat="1" ht="18" x14ac:dyDescent="0.35">
      <c r="A274" s="42" t="s">
        <v>532</v>
      </c>
      <c r="B274" s="140">
        <v>2</v>
      </c>
      <c r="C274" s="32" t="s">
        <v>551</v>
      </c>
      <c r="D274" s="32" t="s">
        <v>21</v>
      </c>
      <c r="E274" s="50" t="s">
        <v>552</v>
      </c>
      <c r="F274" s="186">
        <v>3699.99</v>
      </c>
      <c r="G274" s="161">
        <f t="shared" si="3"/>
        <v>3403.99</v>
      </c>
      <c r="H274" s="205">
        <v>0.08</v>
      </c>
      <c r="I274" s="148" t="s">
        <v>23</v>
      </c>
    </row>
    <row r="275" spans="1:10" s="26" customFormat="1" ht="18" x14ac:dyDescent="0.35">
      <c r="A275" s="42" t="s">
        <v>553</v>
      </c>
      <c r="B275" s="140">
        <v>2</v>
      </c>
      <c r="C275" s="32" t="s">
        <v>554</v>
      </c>
      <c r="D275" s="32" t="s">
        <v>21</v>
      </c>
      <c r="E275" s="50" t="s">
        <v>1187</v>
      </c>
      <c r="F275" s="186">
        <v>1149.99</v>
      </c>
      <c r="G275" s="161">
        <f t="shared" si="3"/>
        <v>1057.99</v>
      </c>
      <c r="H275" s="205">
        <v>0.08</v>
      </c>
      <c r="I275" s="148" t="s">
        <v>23</v>
      </c>
    </row>
    <row r="276" spans="1:10" s="26" customFormat="1" ht="18" x14ac:dyDescent="0.35">
      <c r="A276" s="42" t="s">
        <v>553</v>
      </c>
      <c r="B276" s="140">
        <v>2</v>
      </c>
      <c r="C276" s="32" t="s">
        <v>555</v>
      </c>
      <c r="D276" s="32" t="s">
        <v>21</v>
      </c>
      <c r="E276" s="50" t="s">
        <v>1187</v>
      </c>
      <c r="F276" s="186">
        <v>1099.99</v>
      </c>
      <c r="G276" s="161">
        <f t="shared" si="3"/>
        <v>1011.99</v>
      </c>
      <c r="H276" s="205">
        <v>0.08</v>
      </c>
      <c r="I276" s="148" t="s">
        <v>23</v>
      </c>
    </row>
    <row r="277" spans="1:10" s="26" customFormat="1" ht="18" x14ac:dyDescent="0.35">
      <c r="A277" s="42" t="s">
        <v>553</v>
      </c>
      <c r="B277" s="140">
        <v>2</v>
      </c>
      <c r="C277" s="32" t="s">
        <v>556</v>
      </c>
      <c r="D277" s="32" t="s">
        <v>21</v>
      </c>
      <c r="E277" s="50" t="s">
        <v>1188</v>
      </c>
      <c r="F277" s="186">
        <v>949.99</v>
      </c>
      <c r="G277" s="161">
        <f t="shared" si="3"/>
        <v>873.99</v>
      </c>
      <c r="H277" s="205">
        <v>0.08</v>
      </c>
      <c r="I277" s="148" t="s">
        <v>23</v>
      </c>
    </row>
    <row r="278" spans="1:10" s="26" customFormat="1" ht="18" x14ac:dyDescent="0.35">
      <c r="A278" s="42" t="s">
        <v>553</v>
      </c>
      <c r="B278" s="140">
        <v>2</v>
      </c>
      <c r="C278" s="32" t="s">
        <v>557</v>
      </c>
      <c r="D278" s="32" t="s">
        <v>21</v>
      </c>
      <c r="E278" s="50" t="s">
        <v>1188</v>
      </c>
      <c r="F278" s="186">
        <v>899.99</v>
      </c>
      <c r="G278" s="161">
        <f t="shared" si="3"/>
        <v>827.99</v>
      </c>
      <c r="H278" s="205">
        <v>0.08</v>
      </c>
      <c r="I278" s="148" t="s">
        <v>23</v>
      </c>
    </row>
    <row r="279" spans="1:10" s="26" customFormat="1" ht="18" x14ac:dyDescent="0.35">
      <c r="A279" s="42" t="s">
        <v>553</v>
      </c>
      <c r="B279" s="140">
        <v>2</v>
      </c>
      <c r="C279" s="32" t="s">
        <v>558</v>
      </c>
      <c r="D279" s="32" t="s">
        <v>21</v>
      </c>
      <c r="E279" s="50" t="s">
        <v>1189</v>
      </c>
      <c r="F279" s="186">
        <v>799.99</v>
      </c>
      <c r="G279" s="161">
        <f t="shared" si="3"/>
        <v>735.99</v>
      </c>
      <c r="H279" s="205">
        <v>0.08</v>
      </c>
      <c r="I279" s="148" t="s">
        <v>23</v>
      </c>
    </row>
    <row r="280" spans="1:10" s="26" customFormat="1" ht="18" x14ac:dyDescent="0.35">
      <c r="A280" s="42" t="s">
        <v>553</v>
      </c>
      <c r="B280" s="140">
        <v>2</v>
      </c>
      <c r="C280" s="32" t="s">
        <v>559</v>
      </c>
      <c r="D280" s="32" t="s">
        <v>21</v>
      </c>
      <c r="E280" s="50" t="s">
        <v>1189</v>
      </c>
      <c r="F280" s="186">
        <v>749.99</v>
      </c>
      <c r="G280" s="161">
        <f t="shared" si="3"/>
        <v>689.99</v>
      </c>
      <c r="H280" s="205">
        <v>0.08</v>
      </c>
      <c r="I280" s="148" t="s">
        <v>23</v>
      </c>
    </row>
    <row r="281" spans="1:10" s="26" customFormat="1" ht="18" x14ac:dyDescent="0.35">
      <c r="A281" s="42" t="s">
        <v>553</v>
      </c>
      <c r="B281" s="140">
        <v>2</v>
      </c>
      <c r="C281" s="32" t="s">
        <v>1169</v>
      </c>
      <c r="D281" s="32" t="s">
        <v>21</v>
      </c>
      <c r="E281" s="50" t="s">
        <v>1190</v>
      </c>
      <c r="F281" s="186">
        <v>1156.99</v>
      </c>
      <c r="G281" s="161">
        <f>F281-92.56</f>
        <v>1064.43</v>
      </c>
      <c r="H281" s="205">
        <v>0.08</v>
      </c>
      <c r="I281" s="148" t="s">
        <v>23</v>
      </c>
      <c r="J281" s="90"/>
    </row>
    <row r="282" spans="1:10" s="26" customFormat="1" ht="18" x14ac:dyDescent="0.35">
      <c r="A282" s="42" t="s">
        <v>553</v>
      </c>
      <c r="B282" s="140">
        <v>2</v>
      </c>
      <c r="C282" s="32" t="s">
        <v>1170</v>
      </c>
      <c r="D282" s="32" t="s">
        <v>21</v>
      </c>
      <c r="E282" s="50" t="s">
        <v>1191</v>
      </c>
      <c r="F282" s="186">
        <v>1112.49</v>
      </c>
      <c r="G282" s="161">
        <f>F282-89</f>
        <v>1023.49</v>
      </c>
      <c r="H282" s="205">
        <v>0.08</v>
      </c>
      <c r="I282" s="148" t="s">
        <v>23</v>
      </c>
      <c r="J282" s="90"/>
    </row>
    <row r="283" spans="1:10" s="97" customFormat="1" ht="18" x14ac:dyDescent="0.35">
      <c r="A283" s="182" t="s">
        <v>561</v>
      </c>
      <c r="B283" s="165">
        <v>3</v>
      </c>
      <c r="C283" s="207" t="s">
        <v>562</v>
      </c>
      <c r="D283" s="50" t="s">
        <v>21</v>
      </c>
      <c r="E283" s="207" t="s">
        <v>563</v>
      </c>
      <c r="F283" s="51">
        <v>729.99</v>
      </c>
      <c r="G283" s="43">
        <f t="shared" si="3"/>
        <v>671.59</v>
      </c>
      <c r="H283" s="169">
        <v>0.08</v>
      </c>
      <c r="I283" s="164" t="s">
        <v>23</v>
      </c>
    </row>
    <row r="284" spans="1:10" s="97" customFormat="1" ht="18" x14ac:dyDescent="0.35">
      <c r="A284" s="182" t="s">
        <v>561</v>
      </c>
      <c r="B284" s="165">
        <v>3</v>
      </c>
      <c r="C284" s="207" t="s">
        <v>564</v>
      </c>
      <c r="D284" s="50" t="s">
        <v>21</v>
      </c>
      <c r="E284" s="207" t="s">
        <v>565</v>
      </c>
      <c r="F284" s="51">
        <v>679.99</v>
      </c>
      <c r="G284" s="43">
        <f t="shared" si="3"/>
        <v>625.59</v>
      </c>
      <c r="H284" s="169">
        <v>0.08</v>
      </c>
      <c r="I284" s="164" t="s">
        <v>23</v>
      </c>
    </row>
    <row r="285" spans="1:10" s="26" customFormat="1" ht="18" x14ac:dyDescent="0.35">
      <c r="A285" s="182" t="s">
        <v>561</v>
      </c>
      <c r="B285" s="165">
        <v>3</v>
      </c>
      <c r="C285" s="207" t="s">
        <v>1165</v>
      </c>
      <c r="D285" s="50" t="s">
        <v>21</v>
      </c>
      <c r="E285" s="207" t="s">
        <v>1176</v>
      </c>
      <c r="F285" s="51">
        <v>579.59</v>
      </c>
      <c r="G285" s="43">
        <f>F285-46.37</f>
        <v>533.22</v>
      </c>
      <c r="H285" s="169">
        <v>0.08</v>
      </c>
      <c r="I285" s="164" t="s">
        <v>23</v>
      </c>
      <c r="J285" s="232"/>
    </row>
    <row r="286" spans="1:10" s="26" customFormat="1" ht="18" x14ac:dyDescent="0.35">
      <c r="A286" s="182" t="s">
        <v>561</v>
      </c>
      <c r="B286" s="165">
        <v>3</v>
      </c>
      <c r="C286" s="207" t="s">
        <v>1166</v>
      </c>
      <c r="D286" s="50" t="s">
        <v>21</v>
      </c>
      <c r="E286" s="207" t="s">
        <v>1177</v>
      </c>
      <c r="F286" s="51">
        <v>755.29</v>
      </c>
      <c r="G286" s="43">
        <f>F286-60.42</f>
        <v>694.87</v>
      </c>
      <c r="H286" s="169">
        <v>0.08</v>
      </c>
      <c r="I286" s="164" t="s">
        <v>23</v>
      </c>
      <c r="J286" s="232"/>
    </row>
    <row r="287" spans="1:10" s="26" customFormat="1" ht="18" x14ac:dyDescent="0.35">
      <c r="A287" s="182" t="s">
        <v>561</v>
      </c>
      <c r="B287" s="165">
        <v>3</v>
      </c>
      <c r="C287" s="207" t="s">
        <v>1167</v>
      </c>
      <c r="D287" s="50" t="s">
        <v>21</v>
      </c>
      <c r="E287" s="207" t="s">
        <v>1178</v>
      </c>
      <c r="F287" s="51">
        <v>533.59</v>
      </c>
      <c r="G287" s="43">
        <f>F287-43.69</f>
        <v>489.90000000000003</v>
      </c>
      <c r="H287" s="169">
        <v>0.08</v>
      </c>
      <c r="I287" s="164" t="s">
        <v>23</v>
      </c>
      <c r="J287" s="232"/>
    </row>
    <row r="288" spans="1:10" s="26" customFormat="1" ht="18" x14ac:dyDescent="0.35">
      <c r="A288" s="182" t="s">
        <v>561</v>
      </c>
      <c r="B288" s="165">
        <v>3</v>
      </c>
      <c r="C288" s="207" t="s">
        <v>1168</v>
      </c>
      <c r="D288" s="50" t="s">
        <v>21</v>
      </c>
      <c r="E288" s="207" t="s">
        <v>1179</v>
      </c>
      <c r="F288" s="51">
        <v>709.79</v>
      </c>
      <c r="G288" s="43">
        <f>F288-56.78</f>
        <v>653.01</v>
      </c>
      <c r="H288" s="169">
        <v>0.08</v>
      </c>
      <c r="I288" s="164" t="s">
        <v>23</v>
      </c>
      <c r="J288" s="232"/>
    </row>
    <row r="289" spans="1:10" s="97" customFormat="1" ht="18" x14ac:dyDescent="0.35">
      <c r="A289" s="42" t="s">
        <v>566</v>
      </c>
      <c r="B289" s="131">
        <v>3</v>
      </c>
      <c r="C289" s="50" t="s">
        <v>567</v>
      </c>
      <c r="D289" s="32" t="s">
        <v>21</v>
      </c>
      <c r="E289" s="49" t="s">
        <v>568</v>
      </c>
      <c r="F289" s="186">
        <v>449.99</v>
      </c>
      <c r="G289" s="161">
        <f t="shared" si="3"/>
        <v>413.99</v>
      </c>
      <c r="H289" s="205">
        <v>0.08</v>
      </c>
      <c r="I289" s="163" t="s">
        <v>23</v>
      </c>
    </row>
    <row r="290" spans="1:10" s="97" customFormat="1" ht="18" x14ac:dyDescent="0.35">
      <c r="A290" s="42" t="s">
        <v>566</v>
      </c>
      <c r="B290" s="131">
        <v>3</v>
      </c>
      <c r="C290" s="50" t="s">
        <v>569</v>
      </c>
      <c r="D290" s="32" t="s">
        <v>21</v>
      </c>
      <c r="E290" s="49" t="s">
        <v>570</v>
      </c>
      <c r="F290" s="186">
        <v>479.99</v>
      </c>
      <c r="G290" s="161">
        <f t="shared" ref="G290:G353" si="4">ROUND(F290*(1-H290),2)</f>
        <v>441.59</v>
      </c>
      <c r="H290" s="205">
        <v>0.08</v>
      </c>
      <c r="I290" s="163" t="s">
        <v>23</v>
      </c>
    </row>
    <row r="291" spans="1:10" s="97" customFormat="1" ht="18" x14ac:dyDescent="0.35">
      <c r="A291" s="42" t="s">
        <v>566</v>
      </c>
      <c r="B291" s="131">
        <v>3</v>
      </c>
      <c r="C291" s="49" t="s">
        <v>571</v>
      </c>
      <c r="D291" s="32" t="s">
        <v>21</v>
      </c>
      <c r="E291" s="49" t="s">
        <v>572</v>
      </c>
      <c r="F291" s="186">
        <v>499.99</v>
      </c>
      <c r="G291" s="161">
        <f t="shared" si="4"/>
        <v>459.99</v>
      </c>
      <c r="H291" s="205">
        <v>0.08</v>
      </c>
      <c r="I291" s="163" t="s">
        <v>23</v>
      </c>
    </row>
    <row r="292" spans="1:10" s="97" customFormat="1" ht="18" x14ac:dyDescent="0.35">
      <c r="A292" s="42" t="s">
        <v>566</v>
      </c>
      <c r="B292" s="131">
        <v>3</v>
      </c>
      <c r="C292" s="49" t="s">
        <v>573</v>
      </c>
      <c r="D292" s="32" t="s">
        <v>21</v>
      </c>
      <c r="E292" s="49" t="s">
        <v>574</v>
      </c>
      <c r="F292" s="186">
        <v>529.99</v>
      </c>
      <c r="G292" s="161">
        <f t="shared" si="4"/>
        <v>487.59</v>
      </c>
      <c r="H292" s="205">
        <v>0.08</v>
      </c>
      <c r="I292" s="163" t="s">
        <v>23</v>
      </c>
    </row>
    <row r="293" spans="1:10" s="14" customFormat="1" ht="18" x14ac:dyDescent="0.35">
      <c r="A293" s="42" t="s">
        <v>566</v>
      </c>
      <c r="B293" s="131">
        <v>3</v>
      </c>
      <c r="C293" s="207" t="s">
        <v>575</v>
      </c>
      <c r="D293" s="32" t="s">
        <v>21</v>
      </c>
      <c r="E293" s="49" t="s">
        <v>576</v>
      </c>
      <c r="F293" s="186">
        <v>829.99</v>
      </c>
      <c r="G293" s="161">
        <f t="shared" si="4"/>
        <v>763.59</v>
      </c>
      <c r="H293" s="205">
        <v>0.08</v>
      </c>
      <c r="I293" s="163" t="s">
        <v>23</v>
      </c>
      <c r="J293" s="97"/>
    </row>
    <row r="294" spans="1:10" s="14" customFormat="1" ht="18" x14ac:dyDescent="0.35">
      <c r="A294" s="42" t="s">
        <v>566</v>
      </c>
      <c r="B294" s="131">
        <v>3</v>
      </c>
      <c r="C294" s="207" t="s">
        <v>577</v>
      </c>
      <c r="D294" s="32" t="s">
        <v>21</v>
      </c>
      <c r="E294" s="49" t="s">
        <v>578</v>
      </c>
      <c r="F294" s="186">
        <v>829.99</v>
      </c>
      <c r="G294" s="161">
        <f t="shared" si="4"/>
        <v>763.59</v>
      </c>
      <c r="H294" s="205">
        <v>0.08</v>
      </c>
      <c r="I294" s="163" t="s">
        <v>23</v>
      </c>
      <c r="J294" s="97"/>
    </row>
    <row r="295" spans="1:10" s="14" customFormat="1" ht="18" x14ac:dyDescent="0.35">
      <c r="A295" s="42" t="s">
        <v>566</v>
      </c>
      <c r="B295" s="131">
        <v>3</v>
      </c>
      <c r="C295" s="207" t="s">
        <v>579</v>
      </c>
      <c r="D295" s="32" t="s">
        <v>21</v>
      </c>
      <c r="E295" s="49" t="s">
        <v>580</v>
      </c>
      <c r="F295" s="186">
        <v>929.99</v>
      </c>
      <c r="G295" s="161">
        <f t="shared" si="4"/>
        <v>855.59</v>
      </c>
      <c r="H295" s="205">
        <v>0.08</v>
      </c>
      <c r="I295" s="163" t="s">
        <v>23</v>
      </c>
      <c r="J295" s="97"/>
    </row>
    <row r="296" spans="1:10" s="14" customFormat="1" ht="18" x14ac:dyDescent="0.35">
      <c r="A296" s="42" t="s">
        <v>566</v>
      </c>
      <c r="B296" s="131">
        <v>3</v>
      </c>
      <c r="C296" s="207" t="s">
        <v>581</v>
      </c>
      <c r="D296" s="32" t="s">
        <v>21</v>
      </c>
      <c r="E296" s="49" t="s">
        <v>582</v>
      </c>
      <c r="F296" s="186">
        <v>929.99</v>
      </c>
      <c r="G296" s="161">
        <f t="shared" si="4"/>
        <v>855.59</v>
      </c>
      <c r="H296" s="205">
        <v>0.08</v>
      </c>
      <c r="I296" s="163" t="s">
        <v>23</v>
      </c>
      <c r="J296" s="97"/>
    </row>
    <row r="297" spans="1:10" s="14" customFormat="1" ht="18" x14ac:dyDescent="0.35">
      <c r="A297" s="42" t="s">
        <v>566</v>
      </c>
      <c r="B297" s="131">
        <v>3</v>
      </c>
      <c r="C297" s="207" t="s">
        <v>583</v>
      </c>
      <c r="D297" s="32" t="s">
        <v>21</v>
      </c>
      <c r="E297" s="49" t="s">
        <v>584</v>
      </c>
      <c r="F297" s="186">
        <v>649.99</v>
      </c>
      <c r="G297" s="161">
        <f t="shared" si="4"/>
        <v>597.99</v>
      </c>
      <c r="H297" s="205">
        <v>0.08</v>
      </c>
      <c r="I297" s="163" t="s">
        <v>23</v>
      </c>
      <c r="J297" s="97"/>
    </row>
    <row r="298" spans="1:10" s="97" customFormat="1" ht="18" x14ac:dyDescent="0.35">
      <c r="A298" s="42" t="s">
        <v>566</v>
      </c>
      <c r="B298" s="131">
        <v>3</v>
      </c>
      <c r="C298" s="207" t="s">
        <v>585</v>
      </c>
      <c r="D298" s="32" t="s">
        <v>21</v>
      </c>
      <c r="E298" s="49" t="s">
        <v>586</v>
      </c>
      <c r="F298" s="186">
        <v>599.99</v>
      </c>
      <c r="G298" s="161">
        <f t="shared" si="4"/>
        <v>551.99</v>
      </c>
      <c r="H298" s="205">
        <v>0.08</v>
      </c>
      <c r="I298" s="163" t="s">
        <v>23</v>
      </c>
    </row>
    <row r="299" spans="1:10" s="97" customFormat="1" ht="18" x14ac:dyDescent="0.35">
      <c r="A299" s="42" t="s">
        <v>343</v>
      </c>
      <c r="B299" s="140">
        <v>3</v>
      </c>
      <c r="C299" s="32" t="s">
        <v>587</v>
      </c>
      <c r="D299" s="32" t="s">
        <v>21</v>
      </c>
      <c r="E299" s="32" t="s">
        <v>588</v>
      </c>
      <c r="F299" s="186">
        <v>2049.9899999999998</v>
      </c>
      <c r="G299" s="161">
        <f t="shared" si="4"/>
        <v>1885.99</v>
      </c>
      <c r="H299" s="169">
        <v>0.08</v>
      </c>
      <c r="I299" s="148" t="s">
        <v>23</v>
      </c>
      <c r="J299" s="14"/>
    </row>
    <row r="300" spans="1:10" s="97" customFormat="1" ht="18" x14ac:dyDescent="0.35">
      <c r="A300" s="42" t="s">
        <v>566</v>
      </c>
      <c r="B300" s="131">
        <v>3</v>
      </c>
      <c r="C300" s="207" t="s">
        <v>589</v>
      </c>
      <c r="D300" s="32" t="s">
        <v>21</v>
      </c>
      <c r="E300" s="49" t="s">
        <v>590</v>
      </c>
      <c r="F300" s="186">
        <v>679.99</v>
      </c>
      <c r="G300" s="161">
        <f t="shared" si="4"/>
        <v>625.59</v>
      </c>
      <c r="H300" s="205">
        <v>0.08</v>
      </c>
      <c r="I300" s="163" t="s">
        <v>23</v>
      </c>
    </row>
    <row r="301" spans="1:10" s="97" customFormat="1" ht="18" x14ac:dyDescent="0.35">
      <c r="A301" s="42" t="s">
        <v>566</v>
      </c>
      <c r="B301" s="131">
        <v>3</v>
      </c>
      <c r="C301" s="207" t="s">
        <v>591</v>
      </c>
      <c r="D301" s="32" t="s">
        <v>21</v>
      </c>
      <c r="E301" s="49" t="s">
        <v>592</v>
      </c>
      <c r="F301" s="186">
        <v>709.99</v>
      </c>
      <c r="G301" s="161">
        <f t="shared" si="4"/>
        <v>653.19000000000005</v>
      </c>
      <c r="H301" s="205">
        <v>0.08</v>
      </c>
      <c r="I301" s="163" t="s">
        <v>23</v>
      </c>
    </row>
    <row r="302" spans="1:10" s="97" customFormat="1" ht="18" x14ac:dyDescent="0.35">
      <c r="A302" s="42" t="s">
        <v>566</v>
      </c>
      <c r="B302" s="131">
        <v>3</v>
      </c>
      <c r="C302" s="207" t="s">
        <v>593</v>
      </c>
      <c r="D302" s="32" t="s">
        <v>21</v>
      </c>
      <c r="E302" s="49" t="s">
        <v>594</v>
      </c>
      <c r="F302" s="186">
        <v>679.99</v>
      </c>
      <c r="G302" s="161">
        <f t="shared" si="4"/>
        <v>625.59</v>
      </c>
      <c r="H302" s="205">
        <v>0.08</v>
      </c>
      <c r="I302" s="163" t="s">
        <v>23</v>
      </c>
    </row>
    <row r="303" spans="1:10" s="97" customFormat="1" ht="18" x14ac:dyDescent="0.35">
      <c r="A303" s="42" t="s">
        <v>566</v>
      </c>
      <c r="B303" s="131">
        <v>3</v>
      </c>
      <c r="C303" s="207" t="s">
        <v>595</v>
      </c>
      <c r="D303" s="32" t="s">
        <v>21</v>
      </c>
      <c r="E303" s="49" t="s">
        <v>596</v>
      </c>
      <c r="F303" s="186">
        <v>709.99</v>
      </c>
      <c r="G303" s="161">
        <f t="shared" si="4"/>
        <v>653.19000000000005</v>
      </c>
      <c r="H303" s="205">
        <v>0.08</v>
      </c>
      <c r="I303" s="163" t="s">
        <v>23</v>
      </c>
    </row>
    <row r="304" spans="1:10" s="97" customFormat="1" ht="18" x14ac:dyDescent="0.35">
      <c r="A304" s="42" t="s">
        <v>566</v>
      </c>
      <c r="B304" s="131">
        <v>3</v>
      </c>
      <c r="C304" s="207" t="s">
        <v>597</v>
      </c>
      <c r="D304" s="32" t="s">
        <v>21</v>
      </c>
      <c r="E304" s="49" t="s">
        <v>598</v>
      </c>
      <c r="F304" s="186">
        <v>779.99</v>
      </c>
      <c r="G304" s="161">
        <f t="shared" si="4"/>
        <v>717.59</v>
      </c>
      <c r="H304" s="205">
        <v>0.08</v>
      </c>
      <c r="I304" s="163" t="s">
        <v>23</v>
      </c>
    </row>
    <row r="305" spans="1:10" s="97" customFormat="1" ht="18" x14ac:dyDescent="0.35">
      <c r="A305" s="42" t="s">
        <v>343</v>
      </c>
      <c r="B305" s="140">
        <v>3</v>
      </c>
      <c r="C305" s="32" t="s">
        <v>599</v>
      </c>
      <c r="D305" s="32" t="s">
        <v>21</v>
      </c>
      <c r="E305" s="32" t="s">
        <v>600</v>
      </c>
      <c r="F305" s="186">
        <v>2349.9899999999998</v>
      </c>
      <c r="G305" s="161">
        <f t="shared" si="4"/>
        <v>2161.9899999999998</v>
      </c>
      <c r="H305" s="169">
        <v>0.08</v>
      </c>
      <c r="I305" s="148" t="s">
        <v>23</v>
      </c>
      <c r="J305" s="14"/>
    </row>
    <row r="306" spans="1:10" s="97" customFormat="1" ht="18" x14ac:dyDescent="0.35">
      <c r="A306" s="42" t="s">
        <v>566</v>
      </c>
      <c r="B306" s="131">
        <v>3</v>
      </c>
      <c r="C306" s="207" t="s">
        <v>601</v>
      </c>
      <c r="D306" s="32" t="s">
        <v>21</v>
      </c>
      <c r="E306" s="49" t="s">
        <v>602</v>
      </c>
      <c r="F306" s="186">
        <v>879.99</v>
      </c>
      <c r="G306" s="161">
        <f t="shared" si="4"/>
        <v>809.59</v>
      </c>
      <c r="H306" s="205">
        <v>0.08</v>
      </c>
      <c r="I306" s="163" t="s">
        <v>23</v>
      </c>
    </row>
    <row r="307" spans="1:10" s="97" customFormat="1" ht="18" x14ac:dyDescent="0.35">
      <c r="A307" s="42" t="s">
        <v>343</v>
      </c>
      <c r="B307" s="140">
        <v>3</v>
      </c>
      <c r="C307" s="32" t="s">
        <v>603</v>
      </c>
      <c r="D307" s="32" t="s">
        <v>21</v>
      </c>
      <c r="E307" s="32" t="s">
        <v>604</v>
      </c>
      <c r="F307" s="186">
        <v>2749.99</v>
      </c>
      <c r="G307" s="161">
        <f t="shared" si="4"/>
        <v>2529.9899999999998</v>
      </c>
      <c r="H307" s="169">
        <v>0.08</v>
      </c>
      <c r="I307" s="148" t="s">
        <v>23</v>
      </c>
      <c r="J307" s="14"/>
    </row>
    <row r="308" spans="1:10" s="97" customFormat="1" ht="18" x14ac:dyDescent="0.35">
      <c r="A308" s="42" t="s">
        <v>566</v>
      </c>
      <c r="B308" s="131">
        <v>3</v>
      </c>
      <c r="C308" s="207" t="s">
        <v>605</v>
      </c>
      <c r="D308" s="32" t="s">
        <v>21</v>
      </c>
      <c r="E308" s="49" t="s">
        <v>606</v>
      </c>
      <c r="F308" s="186">
        <v>779.99</v>
      </c>
      <c r="G308" s="161">
        <f t="shared" si="4"/>
        <v>717.59</v>
      </c>
      <c r="H308" s="205">
        <v>0.08</v>
      </c>
      <c r="I308" s="163" t="s">
        <v>23</v>
      </c>
    </row>
    <row r="309" spans="1:10" s="97" customFormat="1" ht="18" x14ac:dyDescent="0.35">
      <c r="A309" s="42" t="s">
        <v>111</v>
      </c>
      <c r="B309" s="140">
        <v>2</v>
      </c>
      <c r="C309" s="32" t="s">
        <v>607</v>
      </c>
      <c r="D309" s="32" t="s">
        <v>21</v>
      </c>
      <c r="E309" s="32" t="s">
        <v>608</v>
      </c>
      <c r="F309" s="186">
        <v>2449.9899999999998</v>
      </c>
      <c r="G309" s="161">
        <f t="shared" si="4"/>
        <v>2253.9899999999998</v>
      </c>
      <c r="H309" s="169">
        <v>0.08</v>
      </c>
      <c r="I309" s="148" t="s">
        <v>23</v>
      </c>
      <c r="J309" s="14"/>
    </row>
    <row r="310" spans="1:10" s="97" customFormat="1" ht="18" x14ac:dyDescent="0.35">
      <c r="A310" s="42" t="s">
        <v>566</v>
      </c>
      <c r="B310" s="131">
        <v>3</v>
      </c>
      <c r="C310" s="207" t="s">
        <v>609</v>
      </c>
      <c r="D310" s="32" t="s">
        <v>21</v>
      </c>
      <c r="E310" s="49" t="s">
        <v>610</v>
      </c>
      <c r="F310" s="186">
        <v>879.99</v>
      </c>
      <c r="G310" s="161">
        <f t="shared" si="4"/>
        <v>809.59</v>
      </c>
      <c r="H310" s="205">
        <v>0.08</v>
      </c>
      <c r="I310" s="163" t="s">
        <v>23</v>
      </c>
    </row>
    <row r="311" spans="1:10" s="97" customFormat="1" ht="18" x14ac:dyDescent="0.35">
      <c r="A311" s="42" t="s">
        <v>111</v>
      </c>
      <c r="B311" s="140">
        <v>2</v>
      </c>
      <c r="C311" s="32" t="s">
        <v>611</v>
      </c>
      <c r="D311" s="32" t="s">
        <v>21</v>
      </c>
      <c r="E311" s="32" t="s">
        <v>612</v>
      </c>
      <c r="F311" s="186">
        <v>2249.9899999999998</v>
      </c>
      <c r="G311" s="161">
        <f t="shared" si="4"/>
        <v>2069.9899999999998</v>
      </c>
      <c r="H311" s="169">
        <v>0.08</v>
      </c>
      <c r="I311" s="148" t="s">
        <v>23</v>
      </c>
      <c r="J311" s="14"/>
    </row>
    <row r="312" spans="1:10" s="26" customFormat="1" ht="18" x14ac:dyDescent="0.35">
      <c r="A312" s="42" t="s">
        <v>614</v>
      </c>
      <c r="B312" s="140">
        <v>3</v>
      </c>
      <c r="C312" s="32" t="s">
        <v>615</v>
      </c>
      <c r="D312" s="50" t="s">
        <v>21</v>
      </c>
      <c r="E312" s="180" t="s">
        <v>616</v>
      </c>
      <c r="F312" s="186">
        <v>999.99</v>
      </c>
      <c r="G312" s="161">
        <f t="shared" si="4"/>
        <v>919.99</v>
      </c>
      <c r="H312" s="169">
        <v>0.08</v>
      </c>
      <c r="I312" s="164" t="s">
        <v>23</v>
      </c>
    </row>
    <row r="313" spans="1:10" s="26" customFormat="1" ht="18" x14ac:dyDescent="0.35">
      <c r="A313" s="42" t="s">
        <v>614</v>
      </c>
      <c r="B313" s="140">
        <v>3</v>
      </c>
      <c r="C313" s="32" t="s">
        <v>617</v>
      </c>
      <c r="D313" s="50" t="s">
        <v>21</v>
      </c>
      <c r="E313" s="180" t="s">
        <v>618</v>
      </c>
      <c r="F313" s="186">
        <v>1199.99</v>
      </c>
      <c r="G313" s="161">
        <f t="shared" si="4"/>
        <v>1103.99</v>
      </c>
      <c r="H313" s="169">
        <v>0.08</v>
      </c>
      <c r="I313" s="164" t="s">
        <v>23</v>
      </c>
    </row>
    <row r="314" spans="1:10" s="26" customFormat="1" ht="18" x14ac:dyDescent="0.35">
      <c r="A314" s="42" t="s">
        <v>614</v>
      </c>
      <c r="B314" s="140">
        <v>3</v>
      </c>
      <c r="C314" s="32" t="s">
        <v>619</v>
      </c>
      <c r="D314" s="50" t="s">
        <v>21</v>
      </c>
      <c r="E314" s="180" t="s">
        <v>620</v>
      </c>
      <c r="F314" s="186">
        <v>1399.99</v>
      </c>
      <c r="G314" s="161">
        <f t="shared" si="4"/>
        <v>1287.99</v>
      </c>
      <c r="H314" s="169">
        <v>0.08</v>
      </c>
      <c r="I314" s="164" t="s">
        <v>23</v>
      </c>
    </row>
    <row r="315" spans="1:10" s="26" customFormat="1" ht="18" x14ac:dyDescent="0.35">
      <c r="A315" s="42" t="s">
        <v>614</v>
      </c>
      <c r="B315" s="140">
        <v>3</v>
      </c>
      <c r="C315" s="32" t="s">
        <v>621</v>
      </c>
      <c r="D315" s="50" t="s">
        <v>21</v>
      </c>
      <c r="E315" s="180" t="s">
        <v>622</v>
      </c>
      <c r="F315" s="186">
        <v>1599.99</v>
      </c>
      <c r="G315" s="161">
        <f t="shared" si="4"/>
        <v>1471.99</v>
      </c>
      <c r="H315" s="169">
        <v>0.08</v>
      </c>
      <c r="I315" s="164" t="s">
        <v>23</v>
      </c>
    </row>
    <row r="316" spans="1:10" s="26" customFormat="1" ht="18" x14ac:dyDescent="0.35">
      <c r="A316" s="42" t="s">
        <v>614</v>
      </c>
      <c r="B316" s="140">
        <v>3</v>
      </c>
      <c r="C316" s="32" t="s">
        <v>623</v>
      </c>
      <c r="D316" s="50" t="s">
        <v>21</v>
      </c>
      <c r="E316" s="50" t="s">
        <v>624</v>
      </c>
      <c r="F316" s="186">
        <v>1549.99</v>
      </c>
      <c r="G316" s="161">
        <f t="shared" si="4"/>
        <v>1425.99</v>
      </c>
      <c r="H316" s="169">
        <v>0.08</v>
      </c>
      <c r="I316" s="164" t="s">
        <v>23</v>
      </c>
    </row>
    <row r="317" spans="1:10" s="26" customFormat="1" ht="18" x14ac:dyDescent="0.35">
      <c r="A317" s="42" t="s">
        <v>614</v>
      </c>
      <c r="B317" s="140">
        <v>3</v>
      </c>
      <c r="C317" s="32" t="s">
        <v>625</v>
      </c>
      <c r="D317" s="50" t="s">
        <v>21</v>
      </c>
      <c r="E317" s="50" t="s">
        <v>626</v>
      </c>
      <c r="F317" s="186">
        <v>1549.99</v>
      </c>
      <c r="G317" s="161">
        <f t="shared" si="4"/>
        <v>1425.99</v>
      </c>
      <c r="H317" s="169">
        <v>0.08</v>
      </c>
      <c r="I317" s="164" t="s">
        <v>23</v>
      </c>
    </row>
    <row r="318" spans="1:10" s="26" customFormat="1" ht="18" x14ac:dyDescent="0.35">
      <c r="A318" s="42" t="s">
        <v>614</v>
      </c>
      <c r="B318" s="140">
        <v>3</v>
      </c>
      <c r="C318" s="32" t="s">
        <v>627</v>
      </c>
      <c r="D318" s="50" t="s">
        <v>21</v>
      </c>
      <c r="E318" s="50" t="s">
        <v>628</v>
      </c>
      <c r="F318" s="186">
        <v>1749.99</v>
      </c>
      <c r="G318" s="161">
        <f t="shared" si="4"/>
        <v>1609.99</v>
      </c>
      <c r="H318" s="169">
        <v>0.08</v>
      </c>
      <c r="I318" s="164" t="s">
        <v>23</v>
      </c>
    </row>
    <row r="319" spans="1:10" s="26" customFormat="1" ht="18" x14ac:dyDescent="0.35">
      <c r="A319" s="42" t="s">
        <v>614</v>
      </c>
      <c r="B319" s="140">
        <v>3</v>
      </c>
      <c r="C319" s="32" t="s">
        <v>629</v>
      </c>
      <c r="D319" s="50" t="s">
        <v>21</v>
      </c>
      <c r="E319" s="50" t="s">
        <v>630</v>
      </c>
      <c r="F319" s="186">
        <v>1749.99</v>
      </c>
      <c r="G319" s="161">
        <f t="shared" si="4"/>
        <v>1609.99</v>
      </c>
      <c r="H319" s="169">
        <v>0.08</v>
      </c>
      <c r="I319" s="164" t="s">
        <v>23</v>
      </c>
    </row>
    <row r="320" spans="1:10" s="26" customFormat="1" ht="18" x14ac:dyDescent="0.35">
      <c r="A320" s="42" t="s">
        <v>614</v>
      </c>
      <c r="B320" s="140">
        <v>3</v>
      </c>
      <c r="C320" s="50" t="s">
        <v>631</v>
      </c>
      <c r="D320" s="50" t="s">
        <v>21</v>
      </c>
      <c r="E320" s="50" t="s">
        <v>632</v>
      </c>
      <c r="F320" s="186">
        <v>1899.99</v>
      </c>
      <c r="G320" s="161">
        <f t="shared" si="4"/>
        <v>1747.99</v>
      </c>
      <c r="H320" s="169">
        <v>0.08</v>
      </c>
      <c r="I320" s="164" t="s">
        <v>23</v>
      </c>
    </row>
    <row r="321" spans="1:9" s="26" customFormat="1" ht="18" x14ac:dyDescent="0.35">
      <c r="A321" s="42" t="s">
        <v>614</v>
      </c>
      <c r="B321" s="140">
        <v>3</v>
      </c>
      <c r="C321" s="50" t="s">
        <v>633</v>
      </c>
      <c r="D321" s="50" t="s">
        <v>21</v>
      </c>
      <c r="E321" s="50" t="s">
        <v>634</v>
      </c>
      <c r="F321" s="186">
        <v>1099.99</v>
      </c>
      <c r="G321" s="161">
        <f t="shared" si="4"/>
        <v>1011.99</v>
      </c>
      <c r="H321" s="169">
        <v>0.08</v>
      </c>
      <c r="I321" s="164" t="s">
        <v>23</v>
      </c>
    </row>
    <row r="322" spans="1:9" s="26" customFormat="1" ht="18" x14ac:dyDescent="0.35">
      <c r="A322" s="42" t="s">
        <v>614</v>
      </c>
      <c r="B322" s="140">
        <v>3</v>
      </c>
      <c r="C322" s="50" t="s">
        <v>635</v>
      </c>
      <c r="D322" s="50" t="s">
        <v>21</v>
      </c>
      <c r="E322" s="50" t="s">
        <v>636</v>
      </c>
      <c r="F322" s="186">
        <v>1349.99</v>
      </c>
      <c r="G322" s="161">
        <f t="shared" si="4"/>
        <v>1241.99</v>
      </c>
      <c r="H322" s="169">
        <v>0.08</v>
      </c>
      <c r="I322" s="164" t="s">
        <v>23</v>
      </c>
    </row>
    <row r="323" spans="1:9" s="26" customFormat="1" ht="18" x14ac:dyDescent="0.35">
      <c r="A323" s="42" t="s">
        <v>614</v>
      </c>
      <c r="B323" s="140">
        <v>3</v>
      </c>
      <c r="C323" s="180" t="s">
        <v>637</v>
      </c>
      <c r="D323" s="50" t="s">
        <v>21</v>
      </c>
      <c r="E323" s="180" t="s">
        <v>638</v>
      </c>
      <c r="F323" s="186">
        <v>1599.99</v>
      </c>
      <c r="G323" s="161">
        <f t="shared" si="4"/>
        <v>1471.99</v>
      </c>
      <c r="H323" s="169">
        <v>0.08</v>
      </c>
      <c r="I323" s="164" t="s">
        <v>23</v>
      </c>
    </row>
    <row r="324" spans="1:9" s="26" customFormat="1" ht="18" x14ac:dyDescent="0.35">
      <c r="A324" s="42" t="s">
        <v>614</v>
      </c>
      <c r="B324" s="140">
        <v>3</v>
      </c>
      <c r="C324" s="180" t="s">
        <v>639</v>
      </c>
      <c r="D324" s="50" t="s">
        <v>21</v>
      </c>
      <c r="E324" s="180" t="s">
        <v>640</v>
      </c>
      <c r="F324" s="186">
        <v>1549.99</v>
      </c>
      <c r="G324" s="161">
        <f t="shared" si="4"/>
        <v>1425.99</v>
      </c>
      <c r="H324" s="169">
        <v>0.08</v>
      </c>
      <c r="I324" s="164" t="s">
        <v>23</v>
      </c>
    </row>
    <row r="325" spans="1:9" s="26" customFormat="1" ht="18" x14ac:dyDescent="0.35">
      <c r="A325" s="42" t="s">
        <v>614</v>
      </c>
      <c r="B325" s="140">
        <v>3</v>
      </c>
      <c r="C325" s="180" t="s">
        <v>641</v>
      </c>
      <c r="D325" s="50" t="s">
        <v>21</v>
      </c>
      <c r="E325" s="180" t="s">
        <v>642</v>
      </c>
      <c r="F325" s="186">
        <v>1549.99</v>
      </c>
      <c r="G325" s="161">
        <f t="shared" si="4"/>
        <v>1425.99</v>
      </c>
      <c r="H325" s="169">
        <v>0.08</v>
      </c>
      <c r="I325" s="164" t="s">
        <v>23</v>
      </c>
    </row>
    <row r="326" spans="1:9" s="26" customFormat="1" ht="18" x14ac:dyDescent="0.35">
      <c r="A326" s="42" t="s">
        <v>614</v>
      </c>
      <c r="B326" s="140">
        <v>3</v>
      </c>
      <c r="C326" s="180" t="s">
        <v>643</v>
      </c>
      <c r="D326" s="50" t="s">
        <v>21</v>
      </c>
      <c r="E326" s="180" t="s">
        <v>644</v>
      </c>
      <c r="F326" s="186">
        <v>1749.99</v>
      </c>
      <c r="G326" s="161">
        <f t="shared" si="4"/>
        <v>1609.99</v>
      </c>
      <c r="H326" s="169">
        <v>0.08</v>
      </c>
      <c r="I326" s="164" t="s">
        <v>23</v>
      </c>
    </row>
    <row r="327" spans="1:9" s="26" customFormat="1" ht="18" x14ac:dyDescent="0.35">
      <c r="A327" s="42" t="s">
        <v>614</v>
      </c>
      <c r="B327" s="140">
        <v>3</v>
      </c>
      <c r="C327" s="180" t="s">
        <v>645</v>
      </c>
      <c r="D327" s="50" t="s">
        <v>21</v>
      </c>
      <c r="E327" s="180" t="s">
        <v>646</v>
      </c>
      <c r="F327" s="186">
        <v>1749.99</v>
      </c>
      <c r="G327" s="161">
        <f t="shared" si="4"/>
        <v>1609.99</v>
      </c>
      <c r="H327" s="169">
        <v>0.08</v>
      </c>
      <c r="I327" s="164" t="s">
        <v>23</v>
      </c>
    </row>
    <row r="328" spans="1:9" s="26" customFormat="1" ht="18" x14ac:dyDescent="0.35">
      <c r="A328" s="42" t="s">
        <v>614</v>
      </c>
      <c r="B328" s="140">
        <v>3</v>
      </c>
      <c r="C328" s="180" t="s">
        <v>647</v>
      </c>
      <c r="D328" s="50" t="s">
        <v>21</v>
      </c>
      <c r="E328" s="180" t="s">
        <v>648</v>
      </c>
      <c r="F328" s="186">
        <v>1099.99</v>
      </c>
      <c r="G328" s="161">
        <f t="shared" si="4"/>
        <v>1011.99</v>
      </c>
      <c r="H328" s="169">
        <v>0.08</v>
      </c>
      <c r="I328" s="164" t="s">
        <v>23</v>
      </c>
    </row>
    <row r="329" spans="1:9" s="26" customFormat="1" ht="18" x14ac:dyDescent="0.35">
      <c r="A329" s="42" t="s">
        <v>614</v>
      </c>
      <c r="B329" s="140">
        <v>3</v>
      </c>
      <c r="C329" s="180" t="s">
        <v>649</v>
      </c>
      <c r="D329" s="50" t="s">
        <v>21</v>
      </c>
      <c r="E329" s="180" t="s">
        <v>650</v>
      </c>
      <c r="F329" s="186">
        <v>1349.99</v>
      </c>
      <c r="G329" s="161">
        <f t="shared" si="4"/>
        <v>1241.99</v>
      </c>
      <c r="H329" s="169">
        <v>0.08</v>
      </c>
      <c r="I329" s="164" t="s">
        <v>23</v>
      </c>
    </row>
    <row r="330" spans="1:9" s="26" customFormat="1" ht="18" x14ac:dyDescent="0.35">
      <c r="A330" s="42" t="s">
        <v>651</v>
      </c>
      <c r="B330" s="140">
        <v>3</v>
      </c>
      <c r="C330" s="180" t="s">
        <v>652</v>
      </c>
      <c r="D330" s="32" t="s">
        <v>21</v>
      </c>
      <c r="E330" s="180" t="s">
        <v>653</v>
      </c>
      <c r="F330" s="186">
        <v>139.99</v>
      </c>
      <c r="G330" s="161">
        <f t="shared" si="4"/>
        <v>118.99</v>
      </c>
      <c r="H330" s="169">
        <v>0.15</v>
      </c>
      <c r="I330" s="148" t="s">
        <v>23</v>
      </c>
    </row>
    <row r="331" spans="1:9" s="26" customFormat="1" ht="18" x14ac:dyDescent="0.35">
      <c r="A331" s="42" t="s">
        <v>651</v>
      </c>
      <c r="B331" s="140">
        <v>3</v>
      </c>
      <c r="C331" s="180" t="s">
        <v>654</v>
      </c>
      <c r="D331" s="32" t="s">
        <v>21</v>
      </c>
      <c r="E331" s="180" t="s">
        <v>655</v>
      </c>
      <c r="F331" s="186">
        <v>159.99</v>
      </c>
      <c r="G331" s="161">
        <f t="shared" si="4"/>
        <v>135.99</v>
      </c>
      <c r="H331" s="169">
        <v>0.15</v>
      </c>
      <c r="I331" s="148" t="s">
        <v>23</v>
      </c>
    </row>
    <row r="332" spans="1:9" s="26" customFormat="1" ht="18" x14ac:dyDescent="0.35">
      <c r="A332" s="42" t="s">
        <v>651</v>
      </c>
      <c r="B332" s="140">
        <v>3</v>
      </c>
      <c r="C332" s="180" t="s">
        <v>656</v>
      </c>
      <c r="D332" s="32" t="s">
        <v>21</v>
      </c>
      <c r="E332" s="180" t="s">
        <v>657</v>
      </c>
      <c r="F332" s="186">
        <v>159.99</v>
      </c>
      <c r="G332" s="161">
        <f t="shared" si="4"/>
        <v>135.99</v>
      </c>
      <c r="H332" s="169">
        <v>0.15</v>
      </c>
      <c r="I332" s="148" t="s">
        <v>23</v>
      </c>
    </row>
    <row r="333" spans="1:9" s="26" customFormat="1" ht="18" x14ac:dyDescent="0.35">
      <c r="A333" s="42" t="s">
        <v>651</v>
      </c>
      <c r="B333" s="140">
        <v>3</v>
      </c>
      <c r="C333" s="180" t="s">
        <v>658</v>
      </c>
      <c r="D333" s="32" t="s">
        <v>21</v>
      </c>
      <c r="E333" s="180" t="s">
        <v>659</v>
      </c>
      <c r="F333" s="186">
        <v>159.99</v>
      </c>
      <c r="G333" s="161">
        <f t="shared" si="4"/>
        <v>135.99</v>
      </c>
      <c r="H333" s="169">
        <v>0.15</v>
      </c>
      <c r="I333" s="148" t="s">
        <v>23</v>
      </c>
    </row>
    <row r="334" spans="1:9" s="26" customFormat="1" ht="18" x14ac:dyDescent="0.35">
      <c r="A334" s="42" t="s">
        <v>651</v>
      </c>
      <c r="B334" s="140">
        <v>3</v>
      </c>
      <c r="C334" s="79" t="s">
        <v>660</v>
      </c>
      <c r="D334" s="32" t="s">
        <v>21</v>
      </c>
      <c r="E334" s="79" t="s">
        <v>661</v>
      </c>
      <c r="F334" s="186">
        <v>129.99</v>
      </c>
      <c r="G334" s="161">
        <f t="shared" si="4"/>
        <v>110.49</v>
      </c>
      <c r="H334" s="169">
        <v>0.15</v>
      </c>
      <c r="I334" s="148" t="s">
        <v>23</v>
      </c>
    </row>
    <row r="335" spans="1:9" s="26" customFormat="1" ht="18" x14ac:dyDescent="0.35">
      <c r="A335" s="42" t="s">
        <v>651</v>
      </c>
      <c r="B335" s="140">
        <v>3</v>
      </c>
      <c r="C335" s="79" t="s">
        <v>662</v>
      </c>
      <c r="D335" s="32" t="s">
        <v>21</v>
      </c>
      <c r="E335" s="79" t="s">
        <v>663</v>
      </c>
      <c r="F335" s="186">
        <v>159.99</v>
      </c>
      <c r="G335" s="161">
        <f t="shared" si="4"/>
        <v>135.99</v>
      </c>
      <c r="H335" s="169">
        <v>0.15</v>
      </c>
      <c r="I335" s="148" t="s">
        <v>23</v>
      </c>
    </row>
    <row r="336" spans="1:9" s="26" customFormat="1" ht="18" x14ac:dyDescent="0.35">
      <c r="A336" s="42" t="s">
        <v>651</v>
      </c>
      <c r="B336" s="165">
        <v>3</v>
      </c>
      <c r="C336" s="49" t="s">
        <v>664</v>
      </c>
      <c r="D336" s="32" t="s">
        <v>21</v>
      </c>
      <c r="E336" s="32" t="s">
        <v>665</v>
      </c>
      <c r="F336" s="186">
        <v>269.99</v>
      </c>
      <c r="G336" s="161">
        <f t="shared" si="4"/>
        <v>229.49</v>
      </c>
      <c r="H336" s="169">
        <v>0.15</v>
      </c>
      <c r="I336" s="148" t="s">
        <v>23</v>
      </c>
    </row>
    <row r="337" spans="1:9" s="26" customFormat="1" ht="18" x14ac:dyDescent="0.35">
      <c r="A337" s="42" t="s">
        <v>651</v>
      </c>
      <c r="B337" s="165">
        <v>3</v>
      </c>
      <c r="C337" s="49" t="s">
        <v>666</v>
      </c>
      <c r="D337" s="32" t="s">
        <v>21</v>
      </c>
      <c r="E337" s="32" t="s">
        <v>667</v>
      </c>
      <c r="F337" s="186">
        <v>99.99</v>
      </c>
      <c r="G337" s="161">
        <f t="shared" si="4"/>
        <v>84.99</v>
      </c>
      <c r="H337" s="169">
        <v>0.15</v>
      </c>
      <c r="I337" s="148" t="s">
        <v>23</v>
      </c>
    </row>
    <row r="338" spans="1:9" s="26" customFormat="1" ht="18" x14ac:dyDescent="0.35">
      <c r="A338" s="42" t="s">
        <v>651</v>
      </c>
      <c r="B338" s="165">
        <v>3</v>
      </c>
      <c r="C338" s="49" t="s">
        <v>668</v>
      </c>
      <c r="D338" s="32" t="s">
        <v>21</v>
      </c>
      <c r="E338" s="32" t="s">
        <v>669</v>
      </c>
      <c r="F338" s="186">
        <v>129.99</v>
      </c>
      <c r="G338" s="161">
        <f t="shared" si="4"/>
        <v>110.49</v>
      </c>
      <c r="H338" s="169">
        <v>0.15</v>
      </c>
      <c r="I338" s="148" t="s">
        <v>23</v>
      </c>
    </row>
    <row r="339" spans="1:9" s="26" customFormat="1" ht="18" x14ac:dyDescent="0.35">
      <c r="A339" s="42" t="s">
        <v>651</v>
      </c>
      <c r="B339" s="165">
        <v>3</v>
      </c>
      <c r="C339" s="49" t="s">
        <v>670</v>
      </c>
      <c r="D339" s="32" t="s">
        <v>21</v>
      </c>
      <c r="E339" s="32" t="s">
        <v>671</v>
      </c>
      <c r="F339" s="186">
        <v>129.99</v>
      </c>
      <c r="G339" s="161">
        <f t="shared" si="4"/>
        <v>110.49</v>
      </c>
      <c r="H339" s="169">
        <v>0.15</v>
      </c>
      <c r="I339" s="148" t="s">
        <v>23</v>
      </c>
    </row>
    <row r="340" spans="1:9" s="26" customFormat="1" ht="18" x14ac:dyDescent="0.35">
      <c r="A340" s="42" t="s">
        <v>651</v>
      </c>
      <c r="B340" s="165">
        <v>3</v>
      </c>
      <c r="C340" s="49" t="s">
        <v>672</v>
      </c>
      <c r="D340" s="32" t="s">
        <v>21</v>
      </c>
      <c r="E340" s="32" t="s">
        <v>673</v>
      </c>
      <c r="F340" s="186">
        <v>129.99</v>
      </c>
      <c r="G340" s="161">
        <f t="shared" si="4"/>
        <v>110.49</v>
      </c>
      <c r="H340" s="169">
        <v>0.15</v>
      </c>
      <c r="I340" s="148" t="s">
        <v>23</v>
      </c>
    </row>
    <row r="341" spans="1:9" s="26" customFormat="1" ht="18" x14ac:dyDescent="0.35">
      <c r="A341" s="42" t="s">
        <v>674</v>
      </c>
      <c r="B341" s="140">
        <v>3</v>
      </c>
      <c r="C341" s="162" t="s">
        <v>675</v>
      </c>
      <c r="D341" s="32" t="s">
        <v>21</v>
      </c>
      <c r="E341" s="49" t="s">
        <v>676</v>
      </c>
      <c r="F341" s="186">
        <v>29.99</v>
      </c>
      <c r="G341" s="161">
        <f t="shared" si="4"/>
        <v>28.49</v>
      </c>
      <c r="H341" s="205">
        <v>0.05</v>
      </c>
      <c r="I341" s="163" t="s">
        <v>31</v>
      </c>
    </row>
    <row r="342" spans="1:9" s="26" customFormat="1" ht="18" x14ac:dyDescent="0.35">
      <c r="A342" s="42" t="s">
        <v>674</v>
      </c>
      <c r="B342" s="140">
        <v>3</v>
      </c>
      <c r="C342" s="162" t="s">
        <v>677</v>
      </c>
      <c r="D342" s="32" t="s">
        <v>21</v>
      </c>
      <c r="E342" s="49" t="s">
        <v>678</v>
      </c>
      <c r="F342" s="186">
        <v>14.99</v>
      </c>
      <c r="G342" s="161">
        <f t="shared" si="4"/>
        <v>14.24</v>
      </c>
      <c r="H342" s="205">
        <v>0.05</v>
      </c>
      <c r="I342" s="163" t="s">
        <v>31</v>
      </c>
    </row>
    <row r="343" spans="1:9" s="26" customFormat="1" ht="18" x14ac:dyDescent="0.35">
      <c r="A343" s="42" t="s">
        <v>674</v>
      </c>
      <c r="B343" s="140">
        <v>3</v>
      </c>
      <c r="C343" s="162" t="s">
        <v>679</v>
      </c>
      <c r="D343" s="32" t="s">
        <v>21</v>
      </c>
      <c r="E343" s="49" t="s">
        <v>680</v>
      </c>
      <c r="F343" s="186">
        <v>199</v>
      </c>
      <c r="G343" s="161">
        <f t="shared" si="4"/>
        <v>189.05</v>
      </c>
      <c r="H343" s="205">
        <v>0.05</v>
      </c>
      <c r="I343" s="163" t="s">
        <v>31</v>
      </c>
    </row>
    <row r="344" spans="1:9" s="26" customFormat="1" ht="18" x14ac:dyDescent="0.35">
      <c r="A344" s="42" t="s">
        <v>674</v>
      </c>
      <c r="B344" s="140">
        <v>2</v>
      </c>
      <c r="C344" s="162" t="s">
        <v>681</v>
      </c>
      <c r="D344" s="32" t="s">
        <v>21</v>
      </c>
      <c r="E344" s="49" t="s">
        <v>682</v>
      </c>
      <c r="F344" s="186">
        <v>199</v>
      </c>
      <c r="G344" s="161">
        <f t="shared" si="4"/>
        <v>189.05</v>
      </c>
      <c r="H344" s="205">
        <v>0.05</v>
      </c>
      <c r="I344" s="163" t="s">
        <v>31</v>
      </c>
    </row>
    <row r="345" spans="1:9" s="26" customFormat="1" ht="18" x14ac:dyDescent="0.35">
      <c r="A345" s="42" t="s">
        <v>674</v>
      </c>
      <c r="B345" s="140">
        <v>3</v>
      </c>
      <c r="C345" s="162" t="s">
        <v>683</v>
      </c>
      <c r="D345" s="32" t="s">
        <v>21</v>
      </c>
      <c r="E345" s="49" t="s">
        <v>684</v>
      </c>
      <c r="F345" s="186">
        <v>349</v>
      </c>
      <c r="G345" s="161">
        <f t="shared" si="4"/>
        <v>331.55</v>
      </c>
      <c r="H345" s="205">
        <v>0.05</v>
      </c>
      <c r="I345" s="163" t="s">
        <v>31</v>
      </c>
    </row>
    <row r="346" spans="1:9" s="26" customFormat="1" ht="18" x14ac:dyDescent="0.35">
      <c r="A346" s="42" t="s">
        <v>674</v>
      </c>
      <c r="B346" s="140">
        <v>3</v>
      </c>
      <c r="C346" s="162" t="s">
        <v>685</v>
      </c>
      <c r="D346" s="32" t="s">
        <v>21</v>
      </c>
      <c r="E346" s="49" t="s">
        <v>686</v>
      </c>
      <c r="F346" s="186">
        <v>399</v>
      </c>
      <c r="G346" s="161">
        <f t="shared" si="4"/>
        <v>379.05</v>
      </c>
      <c r="H346" s="205">
        <v>0.05</v>
      </c>
      <c r="I346" s="163" t="s">
        <v>31</v>
      </c>
    </row>
    <row r="347" spans="1:9" s="26" customFormat="1" ht="18" x14ac:dyDescent="0.35">
      <c r="A347" s="42" t="s">
        <v>674</v>
      </c>
      <c r="B347" s="140">
        <v>2</v>
      </c>
      <c r="C347" s="162" t="s">
        <v>687</v>
      </c>
      <c r="D347" s="32" t="s">
        <v>21</v>
      </c>
      <c r="E347" s="49" t="s">
        <v>688</v>
      </c>
      <c r="F347" s="186">
        <v>349</v>
      </c>
      <c r="G347" s="161">
        <f t="shared" si="4"/>
        <v>331.55</v>
      </c>
      <c r="H347" s="205">
        <v>0.05</v>
      </c>
      <c r="I347" s="163" t="s">
        <v>31</v>
      </c>
    </row>
    <row r="348" spans="1:9" s="26" customFormat="1" ht="18" x14ac:dyDescent="0.35">
      <c r="A348" s="42" t="s">
        <v>674</v>
      </c>
      <c r="B348" s="140">
        <v>2</v>
      </c>
      <c r="C348" s="162" t="s">
        <v>689</v>
      </c>
      <c r="D348" s="32" t="s">
        <v>21</v>
      </c>
      <c r="E348" s="49" t="s">
        <v>690</v>
      </c>
      <c r="F348" s="186">
        <v>399</v>
      </c>
      <c r="G348" s="161">
        <f t="shared" si="4"/>
        <v>379.05</v>
      </c>
      <c r="H348" s="205">
        <v>0.05</v>
      </c>
      <c r="I348" s="163" t="s">
        <v>31</v>
      </c>
    </row>
    <row r="349" spans="1:9" s="26" customFormat="1" ht="18" x14ac:dyDescent="0.35">
      <c r="A349" s="42" t="s">
        <v>674</v>
      </c>
      <c r="B349" s="140">
        <v>2</v>
      </c>
      <c r="C349" s="162" t="s">
        <v>691</v>
      </c>
      <c r="D349" s="32" t="s">
        <v>21</v>
      </c>
      <c r="E349" s="49" t="s">
        <v>692</v>
      </c>
      <c r="F349" s="186">
        <v>399</v>
      </c>
      <c r="G349" s="161">
        <f t="shared" si="4"/>
        <v>379.05</v>
      </c>
      <c r="H349" s="205">
        <v>0.05</v>
      </c>
      <c r="I349" s="163" t="s">
        <v>31</v>
      </c>
    </row>
    <row r="350" spans="1:9" s="26" customFormat="1" ht="18" x14ac:dyDescent="0.35">
      <c r="A350" s="42" t="s">
        <v>674</v>
      </c>
      <c r="B350" s="140">
        <v>2</v>
      </c>
      <c r="C350" s="162" t="s">
        <v>693</v>
      </c>
      <c r="D350" s="32" t="s">
        <v>21</v>
      </c>
      <c r="E350" s="49" t="s">
        <v>694</v>
      </c>
      <c r="F350" s="186">
        <v>449</v>
      </c>
      <c r="G350" s="161">
        <f t="shared" si="4"/>
        <v>426.55</v>
      </c>
      <c r="H350" s="205">
        <v>0.05</v>
      </c>
      <c r="I350" s="163" t="s">
        <v>31</v>
      </c>
    </row>
    <row r="351" spans="1:9" s="26" customFormat="1" ht="18" x14ac:dyDescent="0.35">
      <c r="A351" s="42" t="s">
        <v>674</v>
      </c>
      <c r="B351" s="140">
        <v>2</v>
      </c>
      <c r="C351" s="162" t="s">
        <v>695</v>
      </c>
      <c r="D351" s="32" t="s">
        <v>21</v>
      </c>
      <c r="E351" s="49" t="s">
        <v>696</v>
      </c>
      <c r="F351" s="186">
        <v>249</v>
      </c>
      <c r="G351" s="161">
        <f t="shared" si="4"/>
        <v>236.55</v>
      </c>
      <c r="H351" s="205">
        <v>0.05</v>
      </c>
      <c r="I351" s="163" t="s">
        <v>31</v>
      </c>
    </row>
    <row r="352" spans="1:9" s="26" customFormat="1" ht="18" x14ac:dyDescent="0.35">
      <c r="A352" s="42" t="s">
        <v>674</v>
      </c>
      <c r="B352" s="140">
        <v>3</v>
      </c>
      <c r="C352" s="162" t="s">
        <v>697</v>
      </c>
      <c r="D352" s="32" t="s">
        <v>21</v>
      </c>
      <c r="E352" s="49" t="s">
        <v>698</v>
      </c>
      <c r="F352" s="186">
        <v>249</v>
      </c>
      <c r="G352" s="161">
        <f t="shared" si="4"/>
        <v>236.55</v>
      </c>
      <c r="H352" s="205">
        <v>0.05</v>
      </c>
      <c r="I352" s="163" t="s">
        <v>31</v>
      </c>
    </row>
    <row r="353" spans="1:9" s="26" customFormat="1" ht="18" x14ac:dyDescent="0.35">
      <c r="A353" s="42" t="s">
        <v>674</v>
      </c>
      <c r="B353" s="140">
        <v>2</v>
      </c>
      <c r="C353" s="162" t="s">
        <v>699</v>
      </c>
      <c r="D353" s="32" t="s">
        <v>21</v>
      </c>
      <c r="E353" s="49" t="s">
        <v>700</v>
      </c>
      <c r="F353" s="186">
        <v>299</v>
      </c>
      <c r="G353" s="161">
        <f t="shared" si="4"/>
        <v>284.05</v>
      </c>
      <c r="H353" s="205">
        <v>0.05</v>
      </c>
      <c r="I353" s="163" t="s">
        <v>31</v>
      </c>
    </row>
    <row r="354" spans="1:9" s="26" customFormat="1" ht="18" x14ac:dyDescent="0.35">
      <c r="A354" s="42" t="s">
        <v>674</v>
      </c>
      <c r="B354" s="140">
        <v>2</v>
      </c>
      <c r="C354" s="162" t="s">
        <v>701</v>
      </c>
      <c r="D354" s="32" t="s">
        <v>21</v>
      </c>
      <c r="E354" s="49" t="s">
        <v>702</v>
      </c>
      <c r="F354" s="186">
        <v>349</v>
      </c>
      <c r="G354" s="161">
        <f t="shared" ref="G354:G397" si="5">ROUND(F354*(1-H354),2)</f>
        <v>331.55</v>
      </c>
      <c r="H354" s="205">
        <v>0.05</v>
      </c>
      <c r="I354" s="163" t="s">
        <v>31</v>
      </c>
    </row>
    <row r="355" spans="1:9" s="26" customFormat="1" ht="18" x14ac:dyDescent="0.35">
      <c r="A355" s="42" t="s">
        <v>674</v>
      </c>
      <c r="B355" s="140">
        <v>3</v>
      </c>
      <c r="C355" s="162" t="s">
        <v>703</v>
      </c>
      <c r="D355" s="32" t="s">
        <v>21</v>
      </c>
      <c r="E355" s="49" t="s">
        <v>704</v>
      </c>
      <c r="F355" s="186">
        <v>99</v>
      </c>
      <c r="G355" s="161">
        <f t="shared" si="5"/>
        <v>94.05</v>
      </c>
      <c r="H355" s="205">
        <v>0.05</v>
      </c>
      <c r="I355" s="163" t="s">
        <v>31</v>
      </c>
    </row>
    <row r="356" spans="1:9" s="26" customFormat="1" ht="18" x14ac:dyDescent="0.35">
      <c r="A356" s="42" t="s">
        <v>674</v>
      </c>
      <c r="B356" s="140">
        <v>2</v>
      </c>
      <c r="C356" s="162" t="s">
        <v>705</v>
      </c>
      <c r="D356" s="32" t="s">
        <v>21</v>
      </c>
      <c r="E356" s="49" t="s">
        <v>706</v>
      </c>
      <c r="F356" s="186">
        <v>299</v>
      </c>
      <c r="G356" s="161">
        <f t="shared" si="5"/>
        <v>284.05</v>
      </c>
      <c r="H356" s="205">
        <v>0.05</v>
      </c>
      <c r="I356" s="163" t="s">
        <v>31</v>
      </c>
    </row>
    <row r="357" spans="1:9" s="26" customFormat="1" ht="18" x14ac:dyDescent="0.35">
      <c r="A357" s="42" t="s">
        <v>674</v>
      </c>
      <c r="B357" s="140">
        <v>2</v>
      </c>
      <c r="C357" s="162" t="s">
        <v>707</v>
      </c>
      <c r="D357" s="32" t="s">
        <v>21</v>
      </c>
      <c r="E357" s="49" t="s">
        <v>708</v>
      </c>
      <c r="F357" s="186">
        <v>249</v>
      </c>
      <c r="G357" s="161">
        <f t="shared" si="5"/>
        <v>236.55</v>
      </c>
      <c r="H357" s="205">
        <v>0.05</v>
      </c>
      <c r="I357" s="163" t="s">
        <v>31</v>
      </c>
    </row>
    <row r="358" spans="1:9" s="26" customFormat="1" ht="18" x14ac:dyDescent="0.35">
      <c r="A358" s="42" t="s">
        <v>674</v>
      </c>
      <c r="B358" s="140">
        <v>2</v>
      </c>
      <c r="C358" s="162" t="s">
        <v>709</v>
      </c>
      <c r="D358" s="32" t="s">
        <v>21</v>
      </c>
      <c r="E358" s="49" t="s">
        <v>710</v>
      </c>
      <c r="F358" s="186">
        <v>349</v>
      </c>
      <c r="G358" s="161">
        <f t="shared" si="5"/>
        <v>331.55</v>
      </c>
      <c r="H358" s="205">
        <v>0.05</v>
      </c>
      <c r="I358" s="163" t="s">
        <v>31</v>
      </c>
    </row>
    <row r="359" spans="1:9" s="26" customFormat="1" ht="18" x14ac:dyDescent="0.35">
      <c r="A359" s="42" t="s">
        <v>674</v>
      </c>
      <c r="B359" s="140">
        <v>2</v>
      </c>
      <c r="C359" s="162" t="s">
        <v>711</v>
      </c>
      <c r="D359" s="32" t="s">
        <v>21</v>
      </c>
      <c r="E359" s="49" t="s">
        <v>712</v>
      </c>
      <c r="F359" s="186">
        <v>299</v>
      </c>
      <c r="G359" s="161">
        <f t="shared" si="5"/>
        <v>284.05</v>
      </c>
      <c r="H359" s="205">
        <v>0.05</v>
      </c>
      <c r="I359" s="163" t="s">
        <v>31</v>
      </c>
    </row>
    <row r="360" spans="1:9" s="26" customFormat="1" ht="18" x14ac:dyDescent="0.35">
      <c r="A360" s="42" t="s">
        <v>674</v>
      </c>
      <c r="B360" s="140">
        <v>2</v>
      </c>
      <c r="C360" s="162" t="s">
        <v>713</v>
      </c>
      <c r="D360" s="32" t="s">
        <v>21</v>
      </c>
      <c r="E360" s="49" t="s">
        <v>714</v>
      </c>
      <c r="F360" s="186">
        <v>249</v>
      </c>
      <c r="G360" s="161">
        <f t="shared" si="5"/>
        <v>236.55</v>
      </c>
      <c r="H360" s="205">
        <v>0.05</v>
      </c>
      <c r="I360" s="163" t="s">
        <v>31</v>
      </c>
    </row>
    <row r="361" spans="1:9" s="26" customFormat="1" ht="18" x14ac:dyDescent="0.35">
      <c r="A361" s="42" t="s">
        <v>674</v>
      </c>
      <c r="B361" s="140" t="s">
        <v>715</v>
      </c>
      <c r="C361" s="180" t="s">
        <v>716</v>
      </c>
      <c r="D361" s="32" t="s">
        <v>21</v>
      </c>
      <c r="E361" s="79" t="s">
        <v>717</v>
      </c>
      <c r="F361" s="186">
        <v>20</v>
      </c>
      <c r="G361" s="161">
        <f t="shared" si="5"/>
        <v>19</v>
      </c>
      <c r="H361" s="205">
        <v>0.05</v>
      </c>
      <c r="I361" s="163" t="s">
        <v>31</v>
      </c>
    </row>
    <row r="362" spans="1:9" s="26" customFormat="1" ht="18" x14ac:dyDescent="0.35">
      <c r="A362" s="42" t="s">
        <v>674</v>
      </c>
      <c r="B362" s="140">
        <v>3</v>
      </c>
      <c r="C362" s="180" t="s">
        <v>718</v>
      </c>
      <c r="D362" s="32" t="s">
        <v>21</v>
      </c>
      <c r="E362" s="79" t="s">
        <v>719</v>
      </c>
      <c r="F362" s="186">
        <v>249</v>
      </c>
      <c r="G362" s="161">
        <f t="shared" si="5"/>
        <v>236.55</v>
      </c>
      <c r="H362" s="205">
        <v>0.05</v>
      </c>
      <c r="I362" s="163" t="s">
        <v>31</v>
      </c>
    </row>
    <row r="363" spans="1:9" s="26" customFormat="1" ht="18" x14ac:dyDescent="0.35">
      <c r="A363" s="42" t="s">
        <v>674</v>
      </c>
      <c r="B363" s="140">
        <v>3</v>
      </c>
      <c r="C363" s="180" t="s">
        <v>720</v>
      </c>
      <c r="D363" s="32" t="s">
        <v>21</v>
      </c>
      <c r="E363" s="79" t="s">
        <v>721</v>
      </c>
      <c r="F363" s="186">
        <v>299</v>
      </c>
      <c r="G363" s="161">
        <f t="shared" si="5"/>
        <v>284.05</v>
      </c>
      <c r="H363" s="205">
        <v>0.05</v>
      </c>
      <c r="I363" s="163" t="s">
        <v>31</v>
      </c>
    </row>
    <row r="364" spans="1:9" s="26" customFormat="1" ht="18" x14ac:dyDescent="0.35">
      <c r="A364" s="42" t="s">
        <v>674</v>
      </c>
      <c r="B364" s="140">
        <v>3</v>
      </c>
      <c r="C364" s="180" t="s">
        <v>722</v>
      </c>
      <c r="D364" s="32" t="s">
        <v>21</v>
      </c>
      <c r="E364" s="79" t="s">
        <v>723</v>
      </c>
      <c r="F364" s="186">
        <v>349</v>
      </c>
      <c r="G364" s="161">
        <f t="shared" si="5"/>
        <v>331.55</v>
      </c>
      <c r="H364" s="205">
        <v>0.05</v>
      </c>
      <c r="I364" s="163" t="s">
        <v>31</v>
      </c>
    </row>
    <row r="365" spans="1:9" s="97" customFormat="1" ht="18" x14ac:dyDescent="0.35">
      <c r="A365" s="42" t="s">
        <v>674</v>
      </c>
      <c r="B365" s="140">
        <v>3</v>
      </c>
      <c r="C365" s="79" t="s">
        <v>724</v>
      </c>
      <c r="D365" s="32" t="s">
        <v>21</v>
      </c>
      <c r="E365" s="79" t="s">
        <v>725</v>
      </c>
      <c r="F365" s="186">
        <v>279</v>
      </c>
      <c r="G365" s="161">
        <f t="shared" si="5"/>
        <v>265.05</v>
      </c>
      <c r="H365" s="205">
        <v>0.05</v>
      </c>
      <c r="I365" s="163" t="s">
        <v>31</v>
      </c>
    </row>
    <row r="366" spans="1:9" s="97" customFormat="1" ht="18" x14ac:dyDescent="0.35">
      <c r="A366" s="42" t="s">
        <v>674</v>
      </c>
      <c r="B366" s="140">
        <v>3</v>
      </c>
      <c r="C366" s="32" t="s">
        <v>726</v>
      </c>
      <c r="D366" s="32" t="s">
        <v>21</v>
      </c>
      <c r="E366" s="79" t="s">
        <v>727</v>
      </c>
      <c r="F366" s="186">
        <v>299</v>
      </c>
      <c r="G366" s="161">
        <f t="shared" si="5"/>
        <v>284.05</v>
      </c>
      <c r="H366" s="205">
        <v>0.05</v>
      </c>
      <c r="I366" s="163" t="s">
        <v>31</v>
      </c>
    </row>
    <row r="367" spans="1:9" s="97" customFormat="1" ht="18" x14ac:dyDescent="0.35">
      <c r="A367" s="42" t="s">
        <v>674</v>
      </c>
      <c r="B367" s="131">
        <v>3</v>
      </c>
      <c r="C367" s="207" t="s">
        <v>728</v>
      </c>
      <c r="D367" s="32" t="s">
        <v>21</v>
      </c>
      <c r="E367" s="79" t="s">
        <v>729</v>
      </c>
      <c r="F367" s="186">
        <v>199</v>
      </c>
      <c r="G367" s="161">
        <f t="shared" si="5"/>
        <v>189.05</v>
      </c>
      <c r="H367" s="205">
        <v>0.05</v>
      </c>
      <c r="I367" s="163" t="s">
        <v>31</v>
      </c>
    </row>
    <row r="368" spans="1:9" s="97" customFormat="1" ht="18" x14ac:dyDescent="0.35">
      <c r="A368" s="42" t="s">
        <v>674</v>
      </c>
      <c r="B368" s="131">
        <v>3</v>
      </c>
      <c r="C368" s="207" t="s">
        <v>730</v>
      </c>
      <c r="D368" s="32" t="s">
        <v>21</v>
      </c>
      <c r="E368" s="207" t="s">
        <v>731</v>
      </c>
      <c r="F368" s="186">
        <v>249</v>
      </c>
      <c r="G368" s="161">
        <f t="shared" si="5"/>
        <v>236.55</v>
      </c>
      <c r="H368" s="205">
        <v>0.05</v>
      </c>
      <c r="I368" s="163" t="s">
        <v>31</v>
      </c>
    </row>
    <row r="369" spans="1:9" s="97" customFormat="1" ht="18" x14ac:dyDescent="0.35">
      <c r="A369" s="42" t="s">
        <v>674</v>
      </c>
      <c r="B369" s="131">
        <v>3</v>
      </c>
      <c r="C369" s="207" t="s">
        <v>732</v>
      </c>
      <c r="D369" s="32" t="s">
        <v>21</v>
      </c>
      <c r="E369" s="207" t="s">
        <v>733</v>
      </c>
      <c r="F369" s="186">
        <v>99</v>
      </c>
      <c r="G369" s="161">
        <f t="shared" si="5"/>
        <v>94.05</v>
      </c>
      <c r="H369" s="205">
        <v>0.05</v>
      </c>
      <c r="I369" s="163" t="s">
        <v>31</v>
      </c>
    </row>
    <row r="370" spans="1:9" s="97" customFormat="1" ht="18" x14ac:dyDescent="0.35">
      <c r="A370" s="42" t="s">
        <v>674</v>
      </c>
      <c r="B370" s="131">
        <v>3</v>
      </c>
      <c r="C370" s="207" t="s">
        <v>734</v>
      </c>
      <c r="D370" s="32" t="s">
        <v>21</v>
      </c>
      <c r="E370" s="207" t="s">
        <v>735</v>
      </c>
      <c r="F370" s="186">
        <v>149</v>
      </c>
      <c r="G370" s="161">
        <f t="shared" si="5"/>
        <v>141.55000000000001</v>
      </c>
      <c r="H370" s="205">
        <v>0.05</v>
      </c>
      <c r="I370" s="163" t="s">
        <v>31</v>
      </c>
    </row>
    <row r="371" spans="1:9" s="97" customFormat="1" ht="18" x14ac:dyDescent="0.35">
      <c r="A371" s="42" t="s">
        <v>674</v>
      </c>
      <c r="B371" s="131">
        <v>3</v>
      </c>
      <c r="C371" s="180" t="s">
        <v>736</v>
      </c>
      <c r="D371" s="32" t="s">
        <v>21</v>
      </c>
      <c r="E371" s="207" t="s">
        <v>737</v>
      </c>
      <c r="F371" s="186">
        <v>229</v>
      </c>
      <c r="G371" s="161">
        <f t="shared" si="5"/>
        <v>217.55</v>
      </c>
      <c r="H371" s="205">
        <v>0.05</v>
      </c>
      <c r="I371" s="163" t="s">
        <v>31</v>
      </c>
    </row>
    <row r="372" spans="1:9" s="97" customFormat="1" ht="18" x14ac:dyDescent="0.35">
      <c r="A372" s="42" t="s">
        <v>674</v>
      </c>
      <c r="B372" s="131">
        <v>3</v>
      </c>
      <c r="C372" s="180" t="s">
        <v>738</v>
      </c>
      <c r="D372" s="32" t="s">
        <v>21</v>
      </c>
      <c r="E372" s="207" t="s">
        <v>739</v>
      </c>
      <c r="F372" s="186">
        <v>329</v>
      </c>
      <c r="G372" s="161">
        <f t="shared" si="5"/>
        <v>312.55</v>
      </c>
      <c r="H372" s="205">
        <v>0.05</v>
      </c>
      <c r="I372" s="163" t="s">
        <v>31</v>
      </c>
    </row>
    <row r="373" spans="1:9" s="97" customFormat="1" ht="18" x14ac:dyDescent="0.35">
      <c r="A373" s="42" t="s">
        <v>674</v>
      </c>
      <c r="B373" s="140">
        <v>2</v>
      </c>
      <c r="C373" s="32" t="s">
        <v>740</v>
      </c>
      <c r="D373" s="32" t="s">
        <v>21</v>
      </c>
      <c r="E373" s="79" t="s">
        <v>741</v>
      </c>
      <c r="F373" s="186">
        <v>299</v>
      </c>
      <c r="G373" s="161">
        <f t="shared" si="5"/>
        <v>284.05</v>
      </c>
      <c r="H373" s="205">
        <v>0.05</v>
      </c>
      <c r="I373" s="163" t="s">
        <v>31</v>
      </c>
    </row>
    <row r="374" spans="1:9" s="97" customFormat="1" ht="18" x14ac:dyDescent="0.35">
      <c r="A374" s="42" t="s">
        <v>674</v>
      </c>
      <c r="B374" s="140">
        <v>2</v>
      </c>
      <c r="C374" s="207" t="s">
        <v>742</v>
      </c>
      <c r="D374" s="32" t="s">
        <v>21</v>
      </c>
      <c r="E374" s="79" t="s">
        <v>743</v>
      </c>
      <c r="F374" s="186">
        <v>199</v>
      </c>
      <c r="G374" s="161">
        <f t="shared" si="5"/>
        <v>189.05</v>
      </c>
      <c r="H374" s="205">
        <v>0.05</v>
      </c>
      <c r="I374" s="163" t="s">
        <v>31</v>
      </c>
    </row>
    <row r="375" spans="1:9" s="97" customFormat="1" ht="18" x14ac:dyDescent="0.35">
      <c r="A375" s="42" t="s">
        <v>674</v>
      </c>
      <c r="B375" s="140">
        <v>2</v>
      </c>
      <c r="C375" s="207" t="s">
        <v>744</v>
      </c>
      <c r="D375" s="32" t="s">
        <v>21</v>
      </c>
      <c r="E375" s="207" t="s">
        <v>745</v>
      </c>
      <c r="F375" s="186">
        <v>249</v>
      </c>
      <c r="G375" s="161">
        <f t="shared" si="5"/>
        <v>236.55</v>
      </c>
      <c r="H375" s="205">
        <v>0.05</v>
      </c>
      <c r="I375" s="163" t="s">
        <v>31</v>
      </c>
    </row>
    <row r="376" spans="1:9" s="97" customFormat="1" ht="18" x14ac:dyDescent="0.35">
      <c r="A376" s="42" t="s">
        <v>674</v>
      </c>
      <c r="B376" s="140">
        <v>2</v>
      </c>
      <c r="C376" s="207" t="s">
        <v>746</v>
      </c>
      <c r="D376" s="32" t="s">
        <v>21</v>
      </c>
      <c r="E376" s="207" t="s">
        <v>747</v>
      </c>
      <c r="F376" s="186">
        <v>99</v>
      </c>
      <c r="G376" s="161">
        <f t="shared" si="5"/>
        <v>94.05</v>
      </c>
      <c r="H376" s="205">
        <v>0.05</v>
      </c>
      <c r="I376" s="163" t="s">
        <v>31</v>
      </c>
    </row>
    <row r="377" spans="1:9" s="97" customFormat="1" ht="18" x14ac:dyDescent="0.35">
      <c r="A377" s="42" t="s">
        <v>674</v>
      </c>
      <c r="B377" s="140">
        <v>2</v>
      </c>
      <c r="C377" s="207" t="s">
        <v>748</v>
      </c>
      <c r="D377" s="32" t="s">
        <v>21</v>
      </c>
      <c r="E377" s="207" t="s">
        <v>749</v>
      </c>
      <c r="F377" s="186">
        <v>149</v>
      </c>
      <c r="G377" s="161">
        <f t="shared" si="5"/>
        <v>141.55000000000001</v>
      </c>
      <c r="H377" s="205">
        <v>0.05</v>
      </c>
      <c r="I377" s="163" t="s">
        <v>31</v>
      </c>
    </row>
    <row r="378" spans="1:9" s="97" customFormat="1" ht="18" x14ac:dyDescent="0.35">
      <c r="A378" s="42" t="s">
        <v>674</v>
      </c>
      <c r="B378" s="140">
        <v>2</v>
      </c>
      <c r="C378" s="79" t="s">
        <v>750</v>
      </c>
      <c r="D378" s="32" t="s">
        <v>21</v>
      </c>
      <c r="E378" s="79" t="s">
        <v>751</v>
      </c>
      <c r="F378" s="186">
        <v>379</v>
      </c>
      <c r="G378" s="161">
        <f t="shared" si="5"/>
        <v>360.05</v>
      </c>
      <c r="H378" s="205">
        <v>0.05</v>
      </c>
      <c r="I378" s="163" t="s">
        <v>31</v>
      </c>
    </row>
    <row r="379" spans="1:9" s="97" customFormat="1" ht="18" x14ac:dyDescent="0.35">
      <c r="A379" s="42" t="s">
        <v>674</v>
      </c>
      <c r="B379" s="140">
        <v>2</v>
      </c>
      <c r="C379" s="32" t="s">
        <v>752</v>
      </c>
      <c r="D379" s="32" t="s">
        <v>21</v>
      </c>
      <c r="E379" s="79" t="s">
        <v>753</v>
      </c>
      <c r="F379" s="186">
        <v>399</v>
      </c>
      <c r="G379" s="161">
        <f t="shared" si="5"/>
        <v>379.05</v>
      </c>
      <c r="H379" s="205">
        <v>0.05</v>
      </c>
      <c r="I379" s="163" t="s">
        <v>31</v>
      </c>
    </row>
    <row r="380" spans="1:9" s="97" customFormat="1" ht="18" x14ac:dyDescent="0.35">
      <c r="A380" s="42" t="s">
        <v>674</v>
      </c>
      <c r="B380" s="140">
        <v>2</v>
      </c>
      <c r="C380" s="32" t="s">
        <v>754</v>
      </c>
      <c r="D380" s="32" t="s">
        <v>21</v>
      </c>
      <c r="E380" s="79" t="s">
        <v>755</v>
      </c>
      <c r="F380" s="186">
        <v>429</v>
      </c>
      <c r="G380" s="161">
        <f t="shared" si="5"/>
        <v>407.55</v>
      </c>
      <c r="H380" s="205">
        <v>0.05</v>
      </c>
      <c r="I380" s="163" t="s">
        <v>31</v>
      </c>
    </row>
    <row r="381" spans="1:9" s="97" customFormat="1" ht="18" x14ac:dyDescent="0.35">
      <c r="A381" s="42" t="s">
        <v>674</v>
      </c>
      <c r="B381" s="140">
        <v>2</v>
      </c>
      <c r="C381" s="207" t="s">
        <v>756</v>
      </c>
      <c r="D381" s="32" t="s">
        <v>21</v>
      </c>
      <c r="E381" s="79" t="s">
        <v>757</v>
      </c>
      <c r="F381" s="186">
        <v>329</v>
      </c>
      <c r="G381" s="161">
        <f t="shared" si="5"/>
        <v>312.55</v>
      </c>
      <c r="H381" s="205">
        <v>0.05</v>
      </c>
      <c r="I381" s="163" t="s">
        <v>31</v>
      </c>
    </row>
    <row r="382" spans="1:9" s="97" customFormat="1" ht="18" x14ac:dyDescent="0.35">
      <c r="A382" s="42" t="s">
        <v>674</v>
      </c>
      <c r="B382" s="140">
        <v>2</v>
      </c>
      <c r="C382" s="180" t="s">
        <v>758</v>
      </c>
      <c r="D382" s="32" t="s">
        <v>21</v>
      </c>
      <c r="E382" s="79" t="s">
        <v>759</v>
      </c>
      <c r="F382" s="186">
        <v>299</v>
      </c>
      <c r="G382" s="161">
        <f t="shared" si="5"/>
        <v>284.05</v>
      </c>
      <c r="H382" s="205">
        <v>0.05</v>
      </c>
      <c r="I382" s="163" t="s">
        <v>31</v>
      </c>
    </row>
    <row r="383" spans="1:9" s="97" customFormat="1" ht="18" x14ac:dyDescent="0.35">
      <c r="A383" s="42" t="s">
        <v>674</v>
      </c>
      <c r="B383" s="140">
        <v>2</v>
      </c>
      <c r="C383" s="49" t="s">
        <v>760</v>
      </c>
      <c r="D383" s="32" t="s">
        <v>21</v>
      </c>
      <c r="E383" s="180" t="s">
        <v>761</v>
      </c>
      <c r="F383" s="186">
        <v>349</v>
      </c>
      <c r="G383" s="161">
        <f t="shared" si="5"/>
        <v>331.55</v>
      </c>
      <c r="H383" s="205">
        <v>0.05</v>
      </c>
      <c r="I383" s="163" t="s">
        <v>31</v>
      </c>
    </row>
    <row r="384" spans="1:9" s="97" customFormat="1" ht="18" x14ac:dyDescent="0.35">
      <c r="A384" s="42" t="s">
        <v>674</v>
      </c>
      <c r="B384" s="140">
        <v>2</v>
      </c>
      <c r="C384" s="180" t="s">
        <v>762</v>
      </c>
      <c r="D384" s="32" t="s">
        <v>21</v>
      </c>
      <c r="E384" s="207" t="s">
        <v>763</v>
      </c>
      <c r="F384" s="186">
        <v>199</v>
      </c>
      <c r="G384" s="161">
        <f t="shared" si="5"/>
        <v>189.05</v>
      </c>
      <c r="H384" s="205">
        <v>0.05</v>
      </c>
      <c r="I384" s="163" t="s">
        <v>31</v>
      </c>
    </row>
    <row r="385" spans="1:9" s="97" customFormat="1" ht="18" x14ac:dyDescent="0.35">
      <c r="A385" s="42" t="s">
        <v>674</v>
      </c>
      <c r="B385" s="140">
        <v>2</v>
      </c>
      <c r="C385" s="180" t="s">
        <v>764</v>
      </c>
      <c r="D385" s="32" t="s">
        <v>21</v>
      </c>
      <c r="E385" s="207" t="s">
        <v>765</v>
      </c>
      <c r="F385" s="186">
        <v>249</v>
      </c>
      <c r="G385" s="161">
        <f t="shared" si="5"/>
        <v>236.55</v>
      </c>
      <c r="H385" s="205">
        <v>0.05</v>
      </c>
      <c r="I385" s="163" t="s">
        <v>31</v>
      </c>
    </row>
    <row r="386" spans="1:9" s="14" customFormat="1" ht="18" x14ac:dyDescent="0.35">
      <c r="A386" s="42" t="s">
        <v>674</v>
      </c>
      <c r="B386" s="140" t="s">
        <v>766</v>
      </c>
      <c r="C386" s="32" t="s">
        <v>767</v>
      </c>
      <c r="D386" s="32" t="s">
        <v>21</v>
      </c>
      <c r="E386" s="32" t="s">
        <v>768</v>
      </c>
      <c r="F386" s="186">
        <v>20</v>
      </c>
      <c r="G386" s="161">
        <f t="shared" si="5"/>
        <v>19</v>
      </c>
      <c r="H386" s="169">
        <v>0.05</v>
      </c>
      <c r="I386" s="148" t="s">
        <v>23</v>
      </c>
    </row>
    <row r="387" spans="1:9" s="14" customFormat="1" ht="18" x14ac:dyDescent="0.35">
      <c r="A387" s="42" t="s">
        <v>674</v>
      </c>
      <c r="B387" s="165">
        <v>3</v>
      </c>
      <c r="C387" s="32" t="s">
        <v>769</v>
      </c>
      <c r="D387" s="32" t="s">
        <v>21</v>
      </c>
      <c r="E387" s="32" t="s">
        <v>770</v>
      </c>
      <c r="F387" s="186">
        <v>79</v>
      </c>
      <c r="G387" s="161">
        <f t="shared" si="5"/>
        <v>75.05</v>
      </c>
      <c r="H387" s="169">
        <v>0.05</v>
      </c>
      <c r="I387" s="148" t="s">
        <v>23</v>
      </c>
    </row>
    <row r="388" spans="1:9" s="14" customFormat="1" ht="18" x14ac:dyDescent="0.35">
      <c r="A388" s="42" t="s">
        <v>674</v>
      </c>
      <c r="B388" s="165">
        <v>2</v>
      </c>
      <c r="C388" s="32" t="s">
        <v>771</v>
      </c>
      <c r="D388" s="32" t="s">
        <v>21</v>
      </c>
      <c r="E388" s="32" t="s">
        <v>772</v>
      </c>
      <c r="F388" s="186">
        <v>79</v>
      </c>
      <c r="G388" s="161">
        <f t="shared" si="5"/>
        <v>75.05</v>
      </c>
      <c r="H388" s="169">
        <v>0.05</v>
      </c>
      <c r="I388" s="148" t="s">
        <v>23</v>
      </c>
    </row>
    <row r="389" spans="1:9" s="14" customFormat="1" ht="18" x14ac:dyDescent="0.35">
      <c r="A389" s="42" t="s">
        <v>674</v>
      </c>
      <c r="B389" s="165">
        <v>2</v>
      </c>
      <c r="C389" s="32" t="s">
        <v>773</v>
      </c>
      <c r="D389" s="32" t="s">
        <v>21</v>
      </c>
      <c r="E389" s="32" t="s">
        <v>774</v>
      </c>
      <c r="F389" s="186">
        <v>179</v>
      </c>
      <c r="G389" s="161">
        <f t="shared" si="5"/>
        <v>170.05</v>
      </c>
      <c r="H389" s="169">
        <v>0.05</v>
      </c>
      <c r="I389" s="148" t="s">
        <v>23</v>
      </c>
    </row>
    <row r="390" spans="1:9" s="14" customFormat="1" ht="18" x14ac:dyDescent="0.35">
      <c r="A390" s="42" t="s">
        <v>674</v>
      </c>
      <c r="B390" s="165">
        <v>3</v>
      </c>
      <c r="C390" s="32" t="s">
        <v>775</v>
      </c>
      <c r="D390" s="32" t="s">
        <v>21</v>
      </c>
      <c r="E390" s="32" t="s">
        <v>776</v>
      </c>
      <c r="F390" s="186">
        <v>129</v>
      </c>
      <c r="G390" s="161">
        <f t="shared" si="5"/>
        <v>122.55</v>
      </c>
      <c r="H390" s="169">
        <v>0.05</v>
      </c>
      <c r="I390" s="148" t="s">
        <v>23</v>
      </c>
    </row>
    <row r="391" spans="1:9" s="14" customFormat="1" ht="18" x14ac:dyDescent="0.35">
      <c r="A391" s="42" t="s">
        <v>674</v>
      </c>
      <c r="B391" s="165">
        <v>2</v>
      </c>
      <c r="C391" s="32" t="s">
        <v>777</v>
      </c>
      <c r="D391" s="32" t="s">
        <v>21</v>
      </c>
      <c r="E391" s="32" t="s">
        <v>778</v>
      </c>
      <c r="F391" s="186">
        <v>129</v>
      </c>
      <c r="G391" s="161">
        <f t="shared" si="5"/>
        <v>122.55</v>
      </c>
      <c r="H391" s="169">
        <v>0.05</v>
      </c>
      <c r="I391" s="148" t="s">
        <v>23</v>
      </c>
    </row>
    <row r="392" spans="1:9" s="14" customFormat="1" ht="18" x14ac:dyDescent="0.35">
      <c r="A392" s="42" t="s">
        <v>674</v>
      </c>
      <c r="B392" s="165">
        <v>2</v>
      </c>
      <c r="C392" s="32" t="s">
        <v>779</v>
      </c>
      <c r="D392" s="32" t="s">
        <v>21</v>
      </c>
      <c r="E392" s="32" t="s">
        <v>780</v>
      </c>
      <c r="F392" s="186">
        <v>229</v>
      </c>
      <c r="G392" s="161">
        <f t="shared" si="5"/>
        <v>217.55</v>
      </c>
      <c r="H392" s="169">
        <v>0.05</v>
      </c>
      <c r="I392" s="148" t="s">
        <v>23</v>
      </c>
    </row>
    <row r="393" spans="1:9" s="14" customFormat="1" ht="18" x14ac:dyDescent="0.35">
      <c r="A393" s="42" t="s">
        <v>674</v>
      </c>
      <c r="B393" s="165">
        <v>3</v>
      </c>
      <c r="C393" s="32" t="s">
        <v>781</v>
      </c>
      <c r="D393" s="32" t="s">
        <v>21</v>
      </c>
      <c r="E393" s="32" t="s">
        <v>782</v>
      </c>
      <c r="F393" s="186">
        <v>179</v>
      </c>
      <c r="G393" s="161">
        <f t="shared" si="5"/>
        <v>170.05</v>
      </c>
      <c r="H393" s="169">
        <v>0.05</v>
      </c>
      <c r="I393" s="148" t="s">
        <v>23</v>
      </c>
    </row>
    <row r="394" spans="1:9" s="14" customFormat="1" ht="18" x14ac:dyDescent="0.35">
      <c r="A394" s="42" t="s">
        <v>674</v>
      </c>
      <c r="B394" s="165">
        <v>2</v>
      </c>
      <c r="C394" s="32" t="s">
        <v>783</v>
      </c>
      <c r="D394" s="32" t="s">
        <v>21</v>
      </c>
      <c r="E394" s="32" t="s">
        <v>784</v>
      </c>
      <c r="F394" s="186">
        <v>179</v>
      </c>
      <c r="G394" s="161">
        <f t="shared" si="5"/>
        <v>170.05</v>
      </c>
      <c r="H394" s="169">
        <v>0.05</v>
      </c>
      <c r="I394" s="148" t="s">
        <v>23</v>
      </c>
    </row>
    <row r="395" spans="1:9" s="14" customFormat="1" ht="18" x14ac:dyDescent="0.35">
      <c r="A395" s="42" t="s">
        <v>674</v>
      </c>
      <c r="B395" s="165">
        <v>3</v>
      </c>
      <c r="C395" s="32" t="s">
        <v>786</v>
      </c>
      <c r="D395" s="32" t="s">
        <v>21</v>
      </c>
      <c r="E395" s="32" t="s">
        <v>787</v>
      </c>
      <c r="F395" s="186">
        <v>49</v>
      </c>
      <c r="G395" s="161">
        <f t="shared" si="5"/>
        <v>46.55</v>
      </c>
      <c r="H395" s="169">
        <v>0.05</v>
      </c>
      <c r="I395" s="148" t="s">
        <v>23</v>
      </c>
    </row>
    <row r="396" spans="1:9" s="14" customFormat="1" ht="18" x14ac:dyDescent="0.35">
      <c r="A396" s="42" t="s">
        <v>674</v>
      </c>
      <c r="B396" s="165">
        <v>2</v>
      </c>
      <c r="C396" s="32" t="s">
        <v>788</v>
      </c>
      <c r="D396" s="32" t="s">
        <v>21</v>
      </c>
      <c r="E396" s="32" t="s">
        <v>789</v>
      </c>
      <c r="F396" s="186">
        <v>49</v>
      </c>
      <c r="G396" s="161">
        <f t="shared" si="5"/>
        <v>46.55</v>
      </c>
      <c r="H396" s="169">
        <v>0.05</v>
      </c>
      <c r="I396" s="148" t="s">
        <v>23</v>
      </c>
    </row>
    <row r="397" spans="1:9" s="14" customFormat="1" ht="18" x14ac:dyDescent="0.35">
      <c r="A397" s="42" t="s">
        <v>674</v>
      </c>
      <c r="B397" s="165">
        <v>2</v>
      </c>
      <c r="C397" s="32" t="s">
        <v>790</v>
      </c>
      <c r="D397" s="32" t="s">
        <v>21</v>
      </c>
      <c r="E397" s="32" t="s">
        <v>791</v>
      </c>
      <c r="F397" s="186">
        <v>149</v>
      </c>
      <c r="G397" s="161">
        <f t="shared" si="5"/>
        <v>141.55000000000001</v>
      </c>
      <c r="H397" s="169">
        <v>0.05</v>
      </c>
      <c r="I397" s="148" t="s">
        <v>23</v>
      </c>
    </row>
    <row r="398" spans="1:9" s="14" customFormat="1" ht="18" x14ac:dyDescent="0.35">
      <c r="A398" s="42" t="s">
        <v>674</v>
      </c>
      <c r="B398" s="140">
        <v>3</v>
      </c>
      <c r="C398" s="32" t="s">
        <v>1093</v>
      </c>
      <c r="D398" s="32" t="s">
        <v>21</v>
      </c>
      <c r="E398" s="32" t="s">
        <v>1105</v>
      </c>
      <c r="F398" s="186">
        <v>119</v>
      </c>
      <c r="G398" s="161">
        <v>113.05</v>
      </c>
      <c r="H398" s="205">
        <v>0.05</v>
      </c>
      <c r="I398" s="148" t="s">
        <v>23</v>
      </c>
    </row>
    <row r="399" spans="1:9" s="14" customFormat="1" ht="18" x14ac:dyDescent="0.35">
      <c r="A399" s="42" t="s">
        <v>674</v>
      </c>
      <c r="B399" s="140">
        <v>3</v>
      </c>
      <c r="C399" s="32" t="s">
        <v>1094</v>
      </c>
      <c r="D399" s="32" t="s">
        <v>21</v>
      </c>
      <c r="E399" s="32" t="s">
        <v>1106</v>
      </c>
      <c r="F399" s="186">
        <v>169</v>
      </c>
      <c r="G399" s="161">
        <f>F399-8.45</f>
        <v>160.55000000000001</v>
      </c>
      <c r="H399" s="205">
        <v>0.05</v>
      </c>
      <c r="I399" s="148" t="s">
        <v>23</v>
      </c>
    </row>
    <row r="400" spans="1:9" s="14" customFormat="1" ht="18" x14ac:dyDescent="0.35">
      <c r="A400" s="42" t="s">
        <v>674</v>
      </c>
      <c r="B400" s="140">
        <v>3</v>
      </c>
      <c r="C400" s="32" t="s">
        <v>1095</v>
      </c>
      <c r="D400" s="32" t="s">
        <v>21</v>
      </c>
      <c r="E400" s="32" t="s">
        <v>1107</v>
      </c>
      <c r="F400" s="186">
        <v>249</v>
      </c>
      <c r="G400" s="161">
        <f>249-12.45</f>
        <v>236.55</v>
      </c>
      <c r="H400" s="205">
        <v>0.05</v>
      </c>
      <c r="I400" s="148" t="s">
        <v>23</v>
      </c>
    </row>
    <row r="401" spans="1:9" s="14" customFormat="1" ht="18" x14ac:dyDescent="0.35">
      <c r="A401" s="42" t="s">
        <v>674</v>
      </c>
      <c r="B401" s="140">
        <v>3</v>
      </c>
      <c r="C401" s="32" t="s">
        <v>1096</v>
      </c>
      <c r="D401" s="32" t="s">
        <v>21</v>
      </c>
      <c r="E401" s="32" t="s">
        <v>1108</v>
      </c>
      <c r="F401" s="186">
        <v>189</v>
      </c>
      <c r="G401" s="161">
        <f>F401-4.45</f>
        <v>184.55</v>
      </c>
      <c r="H401" s="205">
        <v>0.05</v>
      </c>
      <c r="I401" s="148" t="s">
        <v>23</v>
      </c>
    </row>
    <row r="402" spans="1:9" s="14" customFormat="1" ht="18" x14ac:dyDescent="0.35">
      <c r="A402" s="42" t="s">
        <v>674</v>
      </c>
      <c r="B402" s="140">
        <v>3</v>
      </c>
      <c r="C402" s="32" t="s">
        <v>1097</v>
      </c>
      <c r="D402" s="32" t="s">
        <v>21</v>
      </c>
      <c r="E402" s="32" t="s">
        <v>1109</v>
      </c>
      <c r="F402" s="186">
        <v>89</v>
      </c>
      <c r="G402" s="161">
        <f>F402-4.45</f>
        <v>84.55</v>
      </c>
      <c r="H402" s="205">
        <v>0.05</v>
      </c>
      <c r="I402" s="148" t="s">
        <v>23</v>
      </c>
    </row>
    <row r="403" spans="1:9" s="14" customFormat="1" ht="18" x14ac:dyDescent="0.35">
      <c r="A403" s="42" t="s">
        <v>674</v>
      </c>
      <c r="B403" s="140">
        <v>3</v>
      </c>
      <c r="C403" s="32" t="s">
        <v>1098</v>
      </c>
      <c r="D403" s="32" t="s">
        <v>21</v>
      </c>
      <c r="E403" s="32" t="s">
        <v>1110</v>
      </c>
      <c r="F403" s="186">
        <v>109</v>
      </c>
      <c r="G403" s="161">
        <f>F403-5.45</f>
        <v>103.55</v>
      </c>
      <c r="H403" s="205">
        <v>0.05</v>
      </c>
      <c r="I403" s="148" t="s">
        <v>23</v>
      </c>
    </row>
    <row r="404" spans="1:9" s="14" customFormat="1" ht="18" x14ac:dyDescent="0.35">
      <c r="A404" s="42" t="s">
        <v>674</v>
      </c>
      <c r="B404" s="140">
        <v>3</v>
      </c>
      <c r="C404" s="32" t="s">
        <v>1099</v>
      </c>
      <c r="D404" s="32" t="s">
        <v>21</v>
      </c>
      <c r="E404" s="32" t="s">
        <v>1111</v>
      </c>
      <c r="F404" s="186">
        <v>89</v>
      </c>
      <c r="G404" s="161">
        <f>F404-4.45</f>
        <v>84.55</v>
      </c>
      <c r="H404" s="205">
        <v>0.05</v>
      </c>
      <c r="I404" s="148" t="s">
        <v>23</v>
      </c>
    </row>
    <row r="405" spans="1:9" s="14" customFormat="1" ht="18" x14ac:dyDescent="0.35">
      <c r="A405" s="42" t="s">
        <v>674</v>
      </c>
      <c r="B405" s="140">
        <v>3</v>
      </c>
      <c r="C405" s="32" t="s">
        <v>1100</v>
      </c>
      <c r="D405" s="32" t="s">
        <v>21</v>
      </c>
      <c r="E405" s="32" t="s">
        <v>1112</v>
      </c>
      <c r="F405" s="186">
        <v>29</v>
      </c>
      <c r="G405" s="161">
        <f>F405-1.45</f>
        <v>27.55</v>
      </c>
      <c r="H405" s="205">
        <v>0.05</v>
      </c>
      <c r="I405" s="148" t="s">
        <v>23</v>
      </c>
    </row>
    <row r="406" spans="1:9" s="14" customFormat="1" ht="18" x14ac:dyDescent="0.35">
      <c r="A406" s="42" t="s">
        <v>674</v>
      </c>
      <c r="B406" s="140">
        <v>3</v>
      </c>
      <c r="C406" s="32" t="s">
        <v>1101</v>
      </c>
      <c r="D406" s="32" t="s">
        <v>21</v>
      </c>
      <c r="E406" s="32" t="s">
        <v>1113</v>
      </c>
      <c r="F406" s="186">
        <v>189</v>
      </c>
      <c r="G406" s="161">
        <f>F406-4.45</f>
        <v>184.55</v>
      </c>
      <c r="H406" s="205">
        <v>0.05</v>
      </c>
      <c r="I406" s="148" t="s">
        <v>23</v>
      </c>
    </row>
    <row r="407" spans="1:9" s="14" customFormat="1" ht="18" x14ac:dyDescent="0.35">
      <c r="A407" s="42" t="s">
        <v>674</v>
      </c>
      <c r="B407" s="140">
        <v>3</v>
      </c>
      <c r="C407" s="32" t="s">
        <v>1102</v>
      </c>
      <c r="D407" s="32" t="s">
        <v>21</v>
      </c>
      <c r="E407" s="32" t="s">
        <v>1114</v>
      </c>
      <c r="F407" s="186">
        <v>59</v>
      </c>
      <c r="G407" s="161">
        <f>F407-2.95</f>
        <v>56.05</v>
      </c>
      <c r="H407" s="205">
        <v>0.05</v>
      </c>
      <c r="I407" s="148" t="s">
        <v>23</v>
      </c>
    </row>
    <row r="408" spans="1:9" s="14" customFormat="1" ht="18" x14ac:dyDescent="0.35">
      <c r="A408" s="42" t="s">
        <v>674</v>
      </c>
      <c r="B408" s="140">
        <v>3</v>
      </c>
      <c r="C408" s="32" t="s">
        <v>1103</v>
      </c>
      <c r="D408" s="32" t="s">
        <v>21</v>
      </c>
      <c r="E408" s="32" t="s">
        <v>1115</v>
      </c>
      <c r="F408" s="186">
        <v>129</v>
      </c>
      <c r="G408" s="161">
        <f>F408-6.45</f>
        <v>122.55</v>
      </c>
      <c r="H408" s="205">
        <v>0.05</v>
      </c>
      <c r="I408" s="148" t="s">
        <v>23</v>
      </c>
    </row>
    <row r="409" spans="1:9" s="14" customFormat="1" ht="18" x14ac:dyDescent="0.35">
      <c r="A409" s="42" t="s">
        <v>674</v>
      </c>
      <c r="B409" s="140">
        <v>3</v>
      </c>
      <c r="C409" s="32" t="s">
        <v>1104</v>
      </c>
      <c r="D409" s="32" t="s">
        <v>21</v>
      </c>
      <c r="E409" s="32" t="s">
        <v>1116</v>
      </c>
      <c r="F409" s="186">
        <v>149</v>
      </c>
      <c r="G409" s="161">
        <f>F409-7.45</f>
        <v>141.55000000000001</v>
      </c>
      <c r="H409" s="205">
        <v>0.05</v>
      </c>
      <c r="I409" s="148" t="s">
        <v>23</v>
      </c>
    </row>
    <row r="410" spans="1:9" s="14" customFormat="1" ht="18" x14ac:dyDescent="0.35">
      <c r="A410" s="42" t="s">
        <v>674</v>
      </c>
      <c r="B410" s="140">
        <v>2</v>
      </c>
      <c r="C410" s="32" t="s">
        <v>1117</v>
      </c>
      <c r="D410" s="32" t="s">
        <v>21</v>
      </c>
      <c r="E410" s="32" t="s">
        <v>1128</v>
      </c>
      <c r="F410" s="186">
        <v>279</v>
      </c>
      <c r="G410" s="161">
        <f>F410-13.95</f>
        <v>265.05</v>
      </c>
      <c r="H410" s="205">
        <v>0.05</v>
      </c>
      <c r="I410" s="148" t="s">
        <v>23</v>
      </c>
    </row>
    <row r="411" spans="1:9" s="14" customFormat="1" ht="18" x14ac:dyDescent="0.35">
      <c r="A411" s="42" t="s">
        <v>674</v>
      </c>
      <c r="B411" s="140">
        <v>2</v>
      </c>
      <c r="C411" s="32" t="s">
        <v>1118</v>
      </c>
      <c r="D411" s="32" t="s">
        <v>21</v>
      </c>
      <c r="E411" s="32" t="s">
        <v>1129</v>
      </c>
      <c r="F411" s="186">
        <v>379</v>
      </c>
      <c r="G411" s="161">
        <f>F411-18.95</f>
        <v>360.05</v>
      </c>
      <c r="H411" s="205">
        <v>0.05</v>
      </c>
      <c r="I411" s="148" t="s">
        <v>23</v>
      </c>
    </row>
    <row r="412" spans="1:9" s="14" customFormat="1" ht="18" x14ac:dyDescent="0.35">
      <c r="A412" s="42" t="s">
        <v>674</v>
      </c>
      <c r="B412" s="140">
        <v>2</v>
      </c>
      <c r="C412" s="32" t="s">
        <v>1119</v>
      </c>
      <c r="D412" s="32" t="s">
        <v>21</v>
      </c>
      <c r="E412" s="32" t="s">
        <v>1130</v>
      </c>
      <c r="F412" s="186">
        <v>229</v>
      </c>
      <c r="G412" s="161">
        <f>F412-11.45</f>
        <v>217.55</v>
      </c>
      <c r="H412" s="205">
        <v>0.05</v>
      </c>
      <c r="I412" s="148" t="s">
        <v>23</v>
      </c>
    </row>
    <row r="413" spans="1:9" s="14" customFormat="1" ht="18" x14ac:dyDescent="0.35">
      <c r="A413" s="42" t="s">
        <v>674</v>
      </c>
      <c r="B413" s="140">
        <v>2</v>
      </c>
      <c r="C413" s="32" t="s">
        <v>1120</v>
      </c>
      <c r="D413" s="32" t="s">
        <v>21</v>
      </c>
      <c r="E413" s="32" t="s">
        <v>1131</v>
      </c>
      <c r="F413" s="186">
        <v>349</v>
      </c>
      <c r="G413" s="161">
        <f>F413-17.45</f>
        <v>331.55</v>
      </c>
      <c r="H413" s="205">
        <v>0.05</v>
      </c>
      <c r="I413" s="148" t="s">
        <v>23</v>
      </c>
    </row>
    <row r="414" spans="1:9" s="14" customFormat="1" ht="18" x14ac:dyDescent="0.35">
      <c r="A414" s="42" t="s">
        <v>674</v>
      </c>
      <c r="B414" s="140">
        <v>2</v>
      </c>
      <c r="C414" s="32" t="s">
        <v>1121</v>
      </c>
      <c r="D414" s="32" t="s">
        <v>21</v>
      </c>
      <c r="E414" s="32" t="s">
        <v>1132</v>
      </c>
      <c r="F414" s="186">
        <v>199</v>
      </c>
      <c r="G414" s="161">
        <v>189.05</v>
      </c>
      <c r="H414" s="205">
        <v>0.05</v>
      </c>
      <c r="I414" s="148" t="s">
        <v>23</v>
      </c>
    </row>
    <row r="415" spans="1:9" s="14" customFormat="1" ht="18" x14ac:dyDescent="0.35">
      <c r="A415" s="42" t="s">
        <v>674</v>
      </c>
      <c r="B415" s="140">
        <v>2</v>
      </c>
      <c r="C415" s="32" t="s">
        <v>1122</v>
      </c>
      <c r="D415" s="32" t="s">
        <v>21</v>
      </c>
      <c r="E415" s="32" t="s">
        <v>1133</v>
      </c>
      <c r="F415" s="186">
        <v>429</v>
      </c>
      <c r="G415" s="161">
        <v>407.55</v>
      </c>
      <c r="H415" s="205">
        <v>0.05</v>
      </c>
      <c r="I415" s="148" t="s">
        <v>23</v>
      </c>
    </row>
    <row r="416" spans="1:9" s="14" customFormat="1" ht="18" x14ac:dyDescent="0.35">
      <c r="A416" s="42" t="s">
        <v>674</v>
      </c>
      <c r="B416" s="140">
        <v>2</v>
      </c>
      <c r="C416" s="32" t="s">
        <v>1123</v>
      </c>
      <c r="D416" s="32" t="s">
        <v>21</v>
      </c>
      <c r="E416" s="32" t="s">
        <v>1134</v>
      </c>
      <c r="F416" s="186">
        <v>399</v>
      </c>
      <c r="G416" s="161">
        <v>379.05</v>
      </c>
      <c r="H416" s="205">
        <v>0.05</v>
      </c>
      <c r="I416" s="148" t="s">
        <v>23</v>
      </c>
    </row>
    <row r="417" spans="1:9" s="14" customFormat="1" ht="18" x14ac:dyDescent="0.35">
      <c r="A417" s="42" t="s">
        <v>674</v>
      </c>
      <c r="B417" s="140">
        <v>2</v>
      </c>
      <c r="C417" s="32" t="s">
        <v>1124</v>
      </c>
      <c r="D417" s="32" t="s">
        <v>21</v>
      </c>
      <c r="E417" s="32" t="s">
        <v>1135</v>
      </c>
      <c r="F417" s="186">
        <v>299</v>
      </c>
      <c r="G417" s="161">
        <v>284.05</v>
      </c>
      <c r="H417" s="205">
        <v>0.05</v>
      </c>
      <c r="I417" s="148" t="s">
        <v>23</v>
      </c>
    </row>
    <row r="418" spans="1:9" s="14" customFormat="1" ht="18" x14ac:dyDescent="0.35">
      <c r="A418" s="42" t="s">
        <v>674</v>
      </c>
      <c r="B418" s="140">
        <v>2</v>
      </c>
      <c r="C418" s="32" t="s">
        <v>1125</v>
      </c>
      <c r="D418" s="32" t="s">
        <v>21</v>
      </c>
      <c r="E418" s="32" t="s">
        <v>1136</v>
      </c>
      <c r="F418" s="186">
        <v>149</v>
      </c>
      <c r="G418" s="161">
        <v>141.55000000000001</v>
      </c>
      <c r="H418" s="205">
        <v>0.05</v>
      </c>
      <c r="I418" s="148" t="s">
        <v>23</v>
      </c>
    </row>
    <row r="419" spans="1:9" s="14" customFormat="1" ht="18" x14ac:dyDescent="0.35">
      <c r="A419" s="42" t="s">
        <v>674</v>
      </c>
      <c r="B419" s="140">
        <v>2</v>
      </c>
      <c r="C419" s="32" t="s">
        <v>1126</v>
      </c>
      <c r="D419" s="32" t="s">
        <v>21</v>
      </c>
      <c r="E419" s="32" t="s">
        <v>1137</v>
      </c>
      <c r="F419" s="186">
        <v>479</v>
      </c>
      <c r="G419" s="161">
        <v>455.05</v>
      </c>
      <c r="H419" s="205">
        <v>0.05</v>
      </c>
      <c r="I419" s="148" t="s">
        <v>23</v>
      </c>
    </row>
    <row r="420" spans="1:9" s="14" customFormat="1" ht="18" x14ac:dyDescent="0.35">
      <c r="A420" s="42" t="s">
        <v>674</v>
      </c>
      <c r="B420" s="140">
        <v>2</v>
      </c>
      <c r="C420" s="32" t="s">
        <v>1127</v>
      </c>
      <c r="D420" s="32" t="s">
        <v>21</v>
      </c>
      <c r="E420" s="32" t="s">
        <v>1138</v>
      </c>
      <c r="F420" s="186">
        <v>249</v>
      </c>
      <c r="G420" s="161">
        <v>236.55</v>
      </c>
      <c r="H420" s="205">
        <v>0.05</v>
      </c>
      <c r="I420" s="148" t="s">
        <v>23</v>
      </c>
    </row>
    <row r="421" spans="1:9" s="14" customFormat="1" ht="18" x14ac:dyDescent="0.35">
      <c r="A421" s="42" t="s">
        <v>674</v>
      </c>
      <c r="B421" s="140">
        <v>2</v>
      </c>
      <c r="C421" s="32" t="s">
        <v>1139</v>
      </c>
      <c r="D421" s="32" t="s">
        <v>21</v>
      </c>
      <c r="E421" s="32" t="s">
        <v>1149</v>
      </c>
      <c r="F421" s="186">
        <v>69</v>
      </c>
      <c r="G421" s="161">
        <v>65.599999999999994</v>
      </c>
      <c r="H421" s="205">
        <v>0.05</v>
      </c>
      <c r="I421" s="148" t="s">
        <v>23</v>
      </c>
    </row>
    <row r="422" spans="1:9" s="14" customFormat="1" ht="18" x14ac:dyDescent="0.35">
      <c r="A422" s="42" t="s">
        <v>674</v>
      </c>
      <c r="B422" s="140">
        <v>2</v>
      </c>
      <c r="C422" s="32" t="s">
        <v>1140</v>
      </c>
      <c r="D422" s="32" t="s">
        <v>21</v>
      </c>
      <c r="E422" s="32" t="s">
        <v>1150</v>
      </c>
      <c r="F422" s="186">
        <v>179</v>
      </c>
      <c r="G422" s="161">
        <v>170.05</v>
      </c>
      <c r="H422" s="205">
        <v>0.05</v>
      </c>
      <c r="I422" s="148" t="s">
        <v>23</v>
      </c>
    </row>
    <row r="423" spans="1:9" s="14" customFormat="1" ht="18" x14ac:dyDescent="0.35">
      <c r="A423" s="42" t="s">
        <v>674</v>
      </c>
      <c r="B423" s="140">
        <v>2</v>
      </c>
      <c r="C423" s="32" t="s">
        <v>1141</v>
      </c>
      <c r="D423" s="32" t="s">
        <v>21</v>
      </c>
      <c r="E423" s="32" t="s">
        <v>1151</v>
      </c>
      <c r="F423" s="186">
        <v>239</v>
      </c>
      <c r="G423" s="161">
        <v>227.05</v>
      </c>
      <c r="H423" s="205">
        <v>0.05</v>
      </c>
      <c r="I423" s="148" t="s">
        <v>23</v>
      </c>
    </row>
    <row r="424" spans="1:9" s="14" customFormat="1" ht="18" x14ac:dyDescent="0.35">
      <c r="A424" s="42" t="s">
        <v>674</v>
      </c>
      <c r="B424" s="140">
        <v>2</v>
      </c>
      <c r="C424" s="32" t="s">
        <v>1142</v>
      </c>
      <c r="D424" s="32" t="s">
        <v>21</v>
      </c>
      <c r="E424" s="32" t="s">
        <v>1152</v>
      </c>
      <c r="F424" s="186">
        <v>129</v>
      </c>
      <c r="G424" s="161">
        <v>122.55</v>
      </c>
      <c r="H424" s="205">
        <v>0.05</v>
      </c>
      <c r="I424" s="148" t="s">
        <v>23</v>
      </c>
    </row>
    <row r="425" spans="1:9" s="14" customFormat="1" ht="18" x14ac:dyDescent="0.35">
      <c r="A425" s="42" t="s">
        <v>674</v>
      </c>
      <c r="B425" s="140">
        <v>2</v>
      </c>
      <c r="C425" s="32" t="s">
        <v>1143</v>
      </c>
      <c r="D425" s="32" t="s">
        <v>21</v>
      </c>
      <c r="E425" s="32" t="s">
        <v>1153</v>
      </c>
      <c r="F425" s="186">
        <v>209</v>
      </c>
      <c r="G425" s="161">
        <v>198.55</v>
      </c>
      <c r="H425" s="205">
        <v>0.05</v>
      </c>
      <c r="I425" s="148" t="s">
        <v>23</v>
      </c>
    </row>
    <row r="426" spans="1:9" s="14" customFormat="1" ht="18" x14ac:dyDescent="0.35">
      <c r="A426" s="42" t="s">
        <v>674</v>
      </c>
      <c r="B426" s="140">
        <v>2</v>
      </c>
      <c r="C426" s="32" t="s">
        <v>1144</v>
      </c>
      <c r="D426" s="32" t="s">
        <v>21</v>
      </c>
      <c r="E426" s="32" t="s">
        <v>1154</v>
      </c>
      <c r="F426" s="186">
        <v>199</v>
      </c>
      <c r="G426" s="161">
        <f>F426-9.95</f>
        <v>189.05</v>
      </c>
      <c r="H426" s="205">
        <v>0.05</v>
      </c>
      <c r="I426" s="148" t="s">
        <v>23</v>
      </c>
    </row>
    <row r="427" spans="1:9" s="14" customFormat="1" ht="18" x14ac:dyDescent="0.35">
      <c r="A427" s="42" t="s">
        <v>674</v>
      </c>
      <c r="B427" s="140">
        <v>2</v>
      </c>
      <c r="C427" s="32" t="s">
        <v>785</v>
      </c>
      <c r="D427" s="32" t="s">
        <v>21</v>
      </c>
      <c r="E427" s="32" t="s">
        <v>1155</v>
      </c>
      <c r="F427" s="186">
        <v>39</v>
      </c>
      <c r="G427" s="161">
        <f>F427-1.95</f>
        <v>37.049999999999997</v>
      </c>
      <c r="H427" s="205">
        <v>0.05</v>
      </c>
      <c r="I427" s="148" t="s">
        <v>23</v>
      </c>
    </row>
    <row r="428" spans="1:9" s="14" customFormat="1" ht="18" x14ac:dyDescent="0.35">
      <c r="A428" s="42" t="s">
        <v>674</v>
      </c>
      <c r="B428" s="140">
        <v>2</v>
      </c>
      <c r="C428" s="32" t="s">
        <v>1145</v>
      </c>
      <c r="D428" s="32" t="s">
        <v>21</v>
      </c>
      <c r="E428" s="32" t="s">
        <v>1156</v>
      </c>
      <c r="F428" s="186">
        <v>319</v>
      </c>
      <c r="G428" s="161">
        <f>F428-15.95</f>
        <v>303.05</v>
      </c>
      <c r="H428" s="205">
        <v>0.05</v>
      </c>
      <c r="I428" s="148" t="s">
        <v>23</v>
      </c>
    </row>
    <row r="429" spans="1:9" s="14" customFormat="1" ht="18" x14ac:dyDescent="0.35">
      <c r="A429" s="42" t="s">
        <v>674</v>
      </c>
      <c r="B429" s="140">
        <v>2</v>
      </c>
      <c r="C429" s="32" t="s">
        <v>1146</v>
      </c>
      <c r="D429" s="32" t="s">
        <v>21</v>
      </c>
      <c r="E429" s="32" t="s">
        <v>1157</v>
      </c>
      <c r="F429" s="186">
        <v>119</v>
      </c>
      <c r="G429" s="161">
        <v>113.05</v>
      </c>
      <c r="H429" s="205">
        <v>0.05</v>
      </c>
      <c r="I429" s="148" t="s">
        <v>23</v>
      </c>
    </row>
    <row r="430" spans="1:9" s="14" customFormat="1" ht="18" x14ac:dyDescent="0.35">
      <c r="A430" s="42" t="s">
        <v>674</v>
      </c>
      <c r="B430" s="140">
        <v>2</v>
      </c>
      <c r="C430" s="32" t="s">
        <v>1147</v>
      </c>
      <c r="D430" s="32" t="s">
        <v>21</v>
      </c>
      <c r="E430" s="32" t="s">
        <v>1158</v>
      </c>
      <c r="F430" s="186">
        <v>259</v>
      </c>
      <c r="G430" s="161">
        <f>F430-12.95</f>
        <v>246.05</v>
      </c>
      <c r="H430" s="205">
        <v>0.05</v>
      </c>
      <c r="I430" s="148" t="s">
        <v>23</v>
      </c>
    </row>
    <row r="431" spans="1:9" s="14" customFormat="1" ht="18" x14ac:dyDescent="0.35">
      <c r="A431" s="42" t="s">
        <v>674</v>
      </c>
      <c r="B431" s="140">
        <v>2</v>
      </c>
      <c r="C431" s="32" t="s">
        <v>1148</v>
      </c>
      <c r="D431" s="32" t="s">
        <v>21</v>
      </c>
      <c r="E431" s="32" t="s">
        <v>1159</v>
      </c>
      <c r="F431" s="186">
        <v>119</v>
      </c>
      <c r="G431" s="161">
        <f>F431-5.95</f>
        <v>113.05</v>
      </c>
      <c r="H431" s="205">
        <v>0.05</v>
      </c>
      <c r="I431" s="148" t="s">
        <v>23</v>
      </c>
    </row>
    <row r="432" spans="1:9" s="26" customFormat="1" ht="18" x14ac:dyDescent="0.35">
      <c r="A432" s="42" t="s">
        <v>792</v>
      </c>
      <c r="B432" s="140" t="s">
        <v>766</v>
      </c>
      <c r="C432" s="180" t="s">
        <v>793</v>
      </c>
      <c r="D432" s="32" t="s">
        <v>21</v>
      </c>
      <c r="E432" s="180" t="s">
        <v>794</v>
      </c>
      <c r="F432" s="186">
        <v>129.99</v>
      </c>
      <c r="G432" s="161">
        <f t="shared" ref="G432:G463" si="6">ROUND(F432*(1-H432),2)</f>
        <v>110.49</v>
      </c>
      <c r="H432" s="169">
        <v>0.15</v>
      </c>
      <c r="I432" s="113" t="s">
        <v>23</v>
      </c>
    </row>
    <row r="433" spans="1:9" s="26" customFormat="1" ht="18.75" customHeight="1" x14ac:dyDescent="0.35">
      <c r="A433" s="42" t="s">
        <v>792</v>
      </c>
      <c r="B433" s="140" t="s">
        <v>766</v>
      </c>
      <c r="C433" s="180" t="s">
        <v>795</v>
      </c>
      <c r="D433" s="32" t="s">
        <v>21</v>
      </c>
      <c r="E433" s="180" t="s">
        <v>796</v>
      </c>
      <c r="F433" s="186">
        <v>34.99</v>
      </c>
      <c r="G433" s="161">
        <f t="shared" si="6"/>
        <v>29.74</v>
      </c>
      <c r="H433" s="169">
        <v>0.15</v>
      </c>
      <c r="I433" s="113" t="s">
        <v>23</v>
      </c>
    </row>
    <row r="434" spans="1:9" s="231" customFormat="1" ht="14.25" customHeight="1" x14ac:dyDescent="0.3">
      <c r="A434" s="223" t="s">
        <v>792</v>
      </c>
      <c r="B434" s="224" t="s">
        <v>766</v>
      </c>
      <c r="C434" s="225" t="s">
        <v>797</v>
      </c>
      <c r="D434" s="226" t="s">
        <v>21</v>
      </c>
      <c r="E434" s="225" t="s">
        <v>798</v>
      </c>
      <c r="F434" s="227">
        <v>799.9</v>
      </c>
      <c r="G434" s="228">
        <f t="shared" si="6"/>
        <v>679.92</v>
      </c>
      <c r="H434" s="229">
        <v>0.15</v>
      </c>
      <c r="I434" s="230" t="s">
        <v>23</v>
      </c>
    </row>
    <row r="435" spans="1:9" s="14" customFormat="1" ht="18" x14ac:dyDescent="0.35">
      <c r="A435" s="42" t="s">
        <v>792</v>
      </c>
      <c r="B435" s="140" t="s">
        <v>766</v>
      </c>
      <c r="C435" s="32" t="s">
        <v>799</v>
      </c>
      <c r="D435" s="32" t="s">
        <v>21</v>
      </c>
      <c r="E435" s="32" t="s">
        <v>800</v>
      </c>
      <c r="F435" s="186">
        <v>2374.7600000000002</v>
      </c>
      <c r="G435" s="161">
        <f t="shared" si="6"/>
        <v>2018.55</v>
      </c>
      <c r="H435" s="169">
        <v>0.15</v>
      </c>
      <c r="I435" s="113" t="s">
        <v>23</v>
      </c>
    </row>
    <row r="436" spans="1:9" s="14" customFormat="1" ht="18" x14ac:dyDescent="0.35">
      <c r="A436" s="42" t="s">
        <v>792</v>
      </c>
      <c r="B436" s="140" t="s">
        <v>766</v>
      </c>
      <c r="C436" s="32" t="s">
        <v>801</v>
      </c>
      <c r="D436" s="32" t="s">
        <v>21</v>
      </c>
      <c r="E436" s="32" t="s">
        <v>802</v>
      </c>
      <c r="F436" s="186">
        <v>89.99</v>
      </c>
      <c r="G436" s="161">
        <f t="shared" si="6"/>
        <v>76.489999999999995</v>
      </c>
      <c r="H436" s="169">
        <v>0.15</v>
      </c>
      <c r="I436" s="113" t="s">
        <v>23</v>
      </c>
    </row>
    <row r="437" spans="1:9" s="26" customFormat="1" ht="18" x14ac:dyDescent="0.35">
      <c r="A437" s="42" t="s">
        <v>792</v>
      </c>
      <c r="B437" s="140" t="s">
        <v>766</v>
      </c>
      <c r="C437" s="32" t="s">
        <v>803</v>
      </c>
      <c r="D437" s="32" t="s">
        <v>21</v>
      </c>
      <c r="E437" s="180" t="s">
        <v>804</v>
      </c>
      <c r="F437" s="186">
        <v>144.99</v>
      </c>
      <c r="G437" s="161">
        <f t="shared" si="6"/>
        <v>123.24</v>
      </c>
      <c r="H437" s="205">
        <v>0.15</v>
      </c>
      <c r="I437" s="113" t="s">
        <v>23</v>
      </c>
    </row>
    <row r="438" spans="1:9" s="26" customFormat="1" ht="18" x14ac:dyDescent="0.35">
      <c r="A438" s="42" t="s">
        <v>792</v>
      </c>
      <c r="B438" s="140" t="s">
        <v>766</v>
      </c>
      <c r="C438" s="32" t="s">
        <v>805</v>
      </c>
      <c r="D438" s="32" t="s">
        <v>21</v>
      </c>
      <c r="E438" s="180" t="s">
        <v>806</v>
      </c>
      <c r="F438" s="186">
        <v>19.989999999999998</v>
      </c>
      <c r="G438" s="161">
        <f t="shared" si="6"/>
        <v>16.989999999999998</v>
      </c>
      <c r="H438" s="205">
        <v>0.15</v>
      </c>
      <c r="I438" s="113" t="s">
        <v>23</v>
      </c>
    </row>
    <row r="439" spans="1:9" s="26" customFormat="1" ht="18" x14ac:dyDescent="0.35">
      <c r="A439" s="42" t="s">
        <v>792</v>
      </c>
      <c r="B439" s="140" t="s">
        <v>766</v>
      </c>
      <c r="C439" s="32" t="s">
        <v>807</v>
      </c>
      <c r="D439" s="32" t="s">
        <v>21</v>
      </c>
      <c r="E439" s="32" t="s">
        <v>808</v>
      </c>
      <c r="F439" s="73">
        <v>99.99</v>
      </c>
      <c r="G439" s="161">
        <f t="shared" si="6"/>
        <v>84.99</v>
      </c>
      <c r="H439" s="205">
        <v>0.15</v>
      </c>
      <c r="I439" s="163" t="s">
        <v>23</v>
      </c>
    </row>
    <row r="440" spans="1:9" s="26" customFormat="1" ht="18" x14ac:dyDescent="0.35">
      <c r="A440" s="42" t="s">
        <v>792</v>
      </c>
      <c r="B440" s="140" t="s">
        <v>766</v>
      </c>
      <c r="C440" s="32" t="s">
        <v>809</v>
      </c>
      <c r="D440" s="32" t="s">
        <v>21</v>
      </c>
      <c r="E440" s="32" t="s">
        <v>810</v>
      </c>
      <c r="F440" s="73">
        <v>99.99</v>
      </c>
      <c r="G440" s="161">
        <f t="shared" si="6"/>
        <v>84.99</v>
      </c>
      <c r="H440" s="205">
        <v>0.15</v>
      </c>
      <c r="I440" s="163" t="s">
        <v>23</v>
      </c>
    </row>
    <row r="441" spans="1:9" s="26" customFormat="1" ht="18" x14ac:dyDescent="0.35">
      <c r="A441" s="42" t="s">
        <v>792</v>
      </c>
      <c r="B441" s="140" t="s">
        <v>766</v>
      </c>
      <c r="C441" s="32" t="s">
        <v>811</v>
      </c>
      <c r="D441" s="32" t="s">
        <v>21</v>
      </c>
      <c r="E441" s="180" t="s">
        <v>812</v>
      </c>
      <c r="F441" s="73">
        <v>99.99</v>
      </c>
      <c r="G441" s="161">
        <f t="shared" si="6"/>
        <v>84.99</v>
      </c>
      <c r="H441" s="205">
        <v>0.15</v>
      </c>
      <c r="I441" s="163" t="s">
        <v>23</v>
      </c>
    </row>
    <row r="442" spans="1:9" s="26" customFormat="1" ht="18" x14ac:dyDescent="0.35">
      <c r="A442" s="42" t="s">
        <v>792</v>
      </c>
      <c r="B442" s="140" t="s">
        <v>766</v>
      </c>
      <c r="C442" s="32" t="s">
        <v>813</v>
      </c>
      <c r="D442" s="32" t="s">
        <v>21</v>
      </c>
      <c r="E442" s="180" t="s">
        <v>814</v>
      </c>
      <c r="F442" s="73">
        <v>99.99</v>
      </c>
      <c r="G442" s="161">
        <f t="shared" si="6"/>
        <v>84.99</v>
      </c>
      <c r="H442" s="205">
        <v>0.15</v>
      </c>
      <c r="I442" s="163" t="s">
        <v>23</v>
      </c>
    </row>
    <row r="443" spans="1:9" s="14" customFormat="1" ht="18" x14ac:dyDescent="0.35">
      <c r="A443" s="42" t="s">
        <v>792</v>
      </c>
      <c r="B443" s="165" t="s">
        <v>766</v>
      </c>
      <c r="C443" s="32" t="s">
        <v>815</v>
      </c>
      <c r="D443" s="32" t="s">
        <v>21</v>
      </c>
      <c r="E443" s="32" t="s">
        <v>816</v>
      </c>
      <c r="F443" s="186">
        <v>239.99</v>
      </c>
      <c r="G443" s="161">
        <f t="shared" si="6"/>
        <v>203.99</v>
      </c>
      <c r="H443" s="169">
        <v>0.15</v>
      </c>
      <c r="I443" s="148" t="s">
        <v>23</v>
      </c>
    </row>
    <row r="444" spans="1:9" s="26" customFormat="1" ht="18" x14ac:dyDescent="0.35">
      <c r="A444" s="42" t="s">
        <v>817</v>
      </c>
      <c r="B444" s="131">
        <v>3</v>
      </c>
      <c r="C444" s="32" t="s">
        <v>818</v>
      </c>
      <c r="D444" s="32" t="s">
        <v>21</v>
      </c>
      <c r="E444" s="180" t="s">
        <v>819</v>
      </c>
      <c r="F444" s="186">
        <v>279.99</v>
      </c>
      <c r="G444" s="161">
        <f t="shared" si="6"/>
        <v>237.99</v>
      </c>
      <c r="H444" s="205">
        <v>0.15</v>
      </c>
      <c r="I444" s="148" t="s">
        <v>23</v>
      </c>
    </row>
    <row r="445" spans="1:9" s="26" customFormat="1" ht="18" x14ac:dyDescent="0.35">
      <c r="A445" s="42" t="s">
        <v>817</v>
      </c>
      <c r="B445" s="131">
        <v>3</v>
      </c>
      <c r="C445" s="32" t="s">
        <v>820</v>
      </c>
      <c r="D445" s="32" t="s">
        <v>21</v>
      </c>
      <c r="E445" s="180" t="s">
        <v>821</v>
      </c>
      <c r="F445" s="186">
        <v>279.99</v>
      </c>
      <c r="G445" s="161">
        <f t="shared" si="6"/>
        <v>237.99</v>
      </c>
      <c r="H445" s="205">
        <v>0.15</v>
      </c>
      <c r="I445" s="148" t="s">
        <v>23</v>
      </c>
    </row>
    <row r="446" spans="1:9" s="26" customFormat="1" ht="18" x14ac:dyDescent="0.35">
      <c r="A446" s="42" t="s">
        <v>817</v>
      </c>
      <c r="B446" s="131">
        <v>3</v>
      </c>
      <c r="C446" s="32" t="s">
        <v>822</v>
      </c>
      <c r="D446" s="32" t="s">
        <v>21</v>
      </c>
      <c r="E446" s="180" t="s">
        <v>823</v>
      </c>
      <c r="F446" s="186">
        <v>279.99</v>
      </c>
      <c r="G446" s="161">
        <f t="shared" si="6"/>
        <v>237.99</v>
      </c>
      <c r="H446" s="205">
        <v>0.15</v>
      </c>
      <c r="I446" s="148" t="s">
        <v>23</v>
      </c>
    </row>
    <row r="447" spans="1:9" s="26" customFormat="1" ht="18" x14ac:dyDescent="0.35">
      <c r="A447" s="42" t="s">
        <v>817</v>
      </c>
      <c r="B447" s="131">
        <v>3</v>
      </c>
      <c r="C447" s="32" t="s">
        <v>824</v>
      </c>
      <c r="D447" s="32" t="s">
        <v>21</v>
      </c>
      <c r="E447" s="180" t="s">
        <v>825</v>
      </c>
      <c r="F447" s="186">
        <v>279.99</v>
      </c>
      <c r="G447" s="161">
        <f t="shared" si="6"/>
        <v>237.99</v>
      </c>
      <c r="H447" s="205">
        <v>0.15</v>
      </c>
      <c r="I447" s="148" t="s">
        <v>23</v>
      </c>
    </row>
    <row r="448" spans="1:9" s="14" customFormat="1" ht="18" x14ac:dyDescent="0.35">
      <c r="A448" s="42" t="s">
        <v>817</v>
      </c>
      <c r="B448" s="131">
        <v>3</v>
      </c>
      <c r="C448" s="32" t="s">
        <v>826</v>
      </c>
      <c r="D448" s="32" t="s">
        <v>21</v>
      </c>
      <c r="E448" s="32" t="s">
        <v>827</v>
      </c>
      <c r="F448" s="186">
        <v>279.99</v>
      </c>
      <c r="G448" s="161">
        <f t="shared" si="6"/>
        <v>237.99</v>
      </c>
      <c r="H448" s="169">
        <v>0.15</v>
      </c>
      <c r="I448" s="148" t="s">
        <v>23</v>
      </c>
    </row>
    <row r="449" spans="1:9" s="14" customFormat="1" ht="18" x14ac:dyDescent="0.35">
      <c r="A449" s="42" t="s">
        <v>817</v>
      </c>
      <c r="B449" s="131">
        <v>3</v>
      </c>
      <c r="C449" s="32" t="s">
        <v>828</v>
      </c>
      <c r="D449" s="32" t="s">
        <v>21</v>
      </c>
      <c r="E449" s="32" t="s">
        <v>829</v>
      </c>
      <c r="F449" s="186">
        <v>279.99</v>
      </c>
      <c r="G449" s="161">
        <f t="shared" si="6"/>
        <v>237.99</v>
      </c>
      <c r="H449" s="169">
        <v>0.15</v>
      </c>
      <c r="I449" s="148" t="s">
        <v>23</v>
      </c>
    </row>
    <row r="450" spans="1:9" s="26" customFormat="1" ht="18" x14ac:dyDescent="0.35">
      <c r="A450" s="42" t="s">
        <v>817</v>
      </c>
      <c r="B450" s="131">
        <v>3</v>
      </c>
      <c r="C450" s="32" t="s">
        <v>830</v>
      </c>
      <c r="D450" s="32" t="s">
        <v>21</v>
      </c>
      <c r="E450" s="180" t="s">
        <v>831</v>
      </c>
      <c r="F450" s="186">
        <v>179.99</v>
      </c>
      <c r="G450" s="161">
        <f t="shared" si="6"/>
        <v>152.99</v>
      </c>
      <c r="H450" s="205">
        <v>0.15</v>
      </c>
      <c r="I450" s="148" t="s">
        <v>23</v>
      </c>
    </row>
    <row r="451" spans="1:9" s="26" customFormat="1" ht="18" x14ac:dyDescent="0.35">
      <c r="A451" s="42" t="s">
        <v>817</v>
      </c>
      <c r="B451" s="131">
        <v>3</v>
      </c>
      <c r="C451" s="32" t="s">
        <v>832</v>
      </c>
      <c r="D451" s="32" t="s">
        <v>21</v>
      </c>
      <c r="E451" s="180" t="s">
        <v>833</v>
      </c>
      <c r="F451" s="186">
        <v>179.99</v>
      </c>
      <c r="G451" s="161">
        <f t="shared" si="6"/>
        <v>152.99</v>
      </c>
      <c r="H451" s="205">
        <v>0.15</v>
      </c>
      <c r="I451" s="148" t="s">
        <v>23</v>
      </c>
    </row>
    <row r="452" spans="1:9" s="26" customFormat="1" ht="18" x14ac:dyDescent="0.35">
      <c r="A452" s="42" t="s">
        <v>817</v>
      </c>
      <c r="B452" s="131">
        <v>3</v>
      </c>
      <c r="C452" s="32" t="s">
        <v>834</v>
      </c>
      <c r="D452" s="32" t="s">
        <v>21</v>
      </c>
      <c r="E452" s="180" t="s">
        <v>835</v>
      </c>
      <c r="F452" s="186">
        <v>179.99</v>
      </c>
      <c r="G452" s="161">
        <f t="shared" si="6"/>
        <v>152.99</v>
      </c>
      <c r="H452" s="205">
        <v>0.15</v>
      </c>
      <c r="I452" s="148" t="s">
        <v>23</v>
      </c>
    </row>
    <row r="453" spans="1:9" s="26" customFormat="1" ht="18" x14ac:dyDescent="0.35">
      <c r="A453" s="42" t="s">
        <v>817</v>
      </c>
      <c r="B453" s="131">
        <v>3</v>
      </c>
      <c r="C453" s="32" t="s">
        <v>836</v>
      </c>
      <c r="D453" s="32" t="s">
        <v>21</v>
      </c>
      <c r="E453" s="180" t="s">
        <v>837</v>
      </c>
      <c r="F453" s="186">
        <v>179.99</v>
      </c>
      <c r="G453" s="161">
        <f t="shared" si="6"/>
        <v>152.99</v>
      </c>
      <c r="H453" s="205">
        <v>0.15</v>
      </c>
      <c r="I453" s="148" t="s">
        <v>23</v>
      </c>
    </row>
    <row r="454" spans="1:9" s="14" customFormat="1" ht="18" x14ac:dyDescent="0.35">
      <c r="A454" s="42" t="s">
        <v>817</v>
      </c>
      <c r="B454" s="131">
        <v>3</v>
      </c>
      <c r="C454" s="32" t="s">
        <v>838</v>
      </c>
      <c r="D454" s="32" t="s">
        <v>21</v>
      </c>
      <c r="E454" s="32" t="s">
        <v>839</v>
      </c>
      <c r="F454" s="186">
        <v>179.99</v>
      </c>
      <c r="G454" s="161">
        <f t="shared" si="6"/>
        <v>152.99</v>
      </c>
      <c r="H454" s="169">
        <v>0.15</v>
      </c>
      <c r="I454" s="148" t="s">
        <v>23</v>
      </c>
    </row>
    <row r="455" spans="1:9" s="14" customFormat="1" ht="18" x14ac:dyDescent="0.35">
      <c r="A455" s="42" t="s">
        <v>817</v>
      </c>
      <c r="B455" s="131">
        <v>3</v>
      </c>
      <c r="C455" s="32" t="s">
        <v>840</v>
      </c>
      <c r="D455" s="32" t="s">
        <v>21</v>
      </c>
      <c r="E455" s="32" t="s">
        <v>841</v>
      </c>
      <c r="F455" s="186">
        <v>179.99</v>
      </c>
      <c r="G455" s="161">
        <f t="shared" si="6"/>
        <v>152.99</v>
      </c>
      <c r="H455" s="169">
        <v>0.15</v>
      </c>
      <c r="I455" s="148" t="s">
        <v>23</v>
      </c>
    </row>
    <row r="456" spans="1:9" s="26" customFormat="1" ht="18" x14ac:dyDescent="0.35">
      <c r="A456" s="42" t="s">
        <v>817</v>
      </c>
      <c r="B456" s="131">
        <v>3</v>
      </c>
      <c r="C456" s="32" t="s">
        <v>842</v>
      </c>
      <c r="D456" s="32" t="s">
        <v>21</v>
      </c>
      <c r="E456" s="180" t="s">
        <v>843</v>
      </c>
      <c r="F456" s="186">
        <v>199.99</v>
      </c>
      <c r="G456" s="161">
        <f t="shared" si="6"/>
        <v>169.99</v>
      </c>
      <c r="H456" s="205">
        <v>0.15</v>
      </c>
      <c r="I456" s="148" t="s">
        <v>23</v>
      </c>
    </row>
    <row r="457" spans="1:9" s="26" customFormat="1" ht="18" x14ac:dyDescent="0.35">
      <c r="A457" s="42" t="s">
        <v>817</v>
      </c>
      <c r="B457" s="131">
        <v>3</v>
      </c>
      <c r="C457" s="32" t="s">
        <v>844</v>
      </c>
      <c r="D457" s="32" t="s">
        <v>21</v>
      </c>
      <c r="E457" s="180" t="s">
        <v>845</v>
      </c>
      <c r="F457" s="186">
        <v>269.99</v>
      </c>
      <c r="G457" s="161">
        <f t="shared" si="6"/>
        <v>229.49</v>
      </c>
      <c r="H457" s="205">
        <v>0.15</v>
      </c>
      <c r="I457" s="148" t="s">
        <v>23</v>
      </c>
    </row>
    <row r="458" spans="1:9" s="26" customFormat="1" ht="18" x14ac:dyDescent="0.35">
      <c r="A458" s="42" t="s">
        <v>817</v>
      </c>
      <c r="B458" s="131">
        <v>3</v>
      </c>
      <c r="C458" s="32" t="s">
        <v>846</v>
      </c>
      <c r="D458" s="32" t="s">
        <v>21</v>
      </c>
      <c r="E458" s="180" t="s">
        <v>847</v>
      </c>
      <c r="F458" s="186">
        <v>269.99</v>
      </c>
      <c r="G458" s="161">
        <f t="shared" si="6"/>
        <v>229.49</v>
      </c>
      <c r="H458" s="205">
        <v>0.15</v>
      </c>
      <c r="I458" s="148" t="s">
        <v>23</v>
      </c>
    </row>
    <row r="459" spans="1:9" s="26" customFormat="1" ht="18" x14ac:dyDescent="0.35">
      <c r="A459" s="42" t="s">
        <v>817</v>
      </c>
      <c r="B459" s="131">
        <v>3</v>
      </c>
      <c r="C459" s="32" t="s">
        <v>848</v>
      </c>
      <c r="D459" s="32" t="s">
        <v>21</v>
      </c>
      <c r="E459" s="180" t="s">
        <v>849</v>
      </c>
      <c r="F459" s="186">
        <v>269.99</v>
      </c>
      <c r="G459" s="161">
        <f t="shared" si="6"/>
        <v>229.49</v>
      </c>
      <c r="H459" s="205">
        <v>0.15</v>
      </c>
      <c r="I459" s="148" t="s">
        <v>23</v>
      </c>
    </row>
    <row r="460" spans="1:9" s="26" customFormat="1" ht="18" x14ac:dyDescent="0.35">
      <c r="A460" s="42" t="s">
        <v>817</v>
      </c>
      <c r="B460" s="131">
        <v>3</v>
      </c>
      <c r="C460" s="32" t="s">
        <v>850</v>
      </c>
      <c r="D460" s="32" t="s">
        <v>21</v>
      </c>
      <c r="E460" s="180" t="s">
        <v>851</v>
      </c>
      <c r="F460" s="186">
        <v>99.99</v>
      </c>
      <c r="G460" s="161">
        <f t="shared" si="6"/>
        <v>84.99</v>
      </c>
      <c r="H460" s="205">
        <v>0.15</v>
      </c>
      <c r="I460" s="148" t="s">
        <v>23</v>
      </c>
    </row>
    <row r="461" spans="1:9" s="26" customFormat="1" ht="18" x14ac:dyDescent="0.35">
      <c r="A461" s="42" t="s">
        <v>817</v>
      </c>
      <c r="B461" s="131">
        <v>3</v>
      </c>
      <c r="C461" s="32" t="s">
        <v>852</v>
      </c>
      <c r="D461" s="32" t="s">
        <v>21</v>
      </c>
      <c r="E461" s="180" t="s">
        <v>853</v>
      </c>
      <c r="F461" s="186">
        <v>129.99</v>
      </c>
      <c r="G461" s="161">
        <f t="shared" si="6"/>
        <v>110.49</v>
      </c>
      <c r="H461" s="205">
        <v>0.15</v>
      </c>
      <c r="I461" s="148" t="s">
        <v>23</v>
      </c>
    </row>
    <row r="462" spans="1:9" s="14" customFormat="1" ht="18" x14ac:dyDescent="0.35">
      <c r="A462" s="42" t="s">
        <v>854</v>
      </c>
      <c r="B462" s="166" t="s">
        <v>766</v>
      </c>
      <c r="C462" s="32" t="s">
        <v>855</v>
      </c>
      <c r="D462" s="32" t="s">
        <v>21</v>
      </c>
      <c r="E462" s="32" t="s">
        <v>856</v>
      </c>
      <c r="F462" s="186">
        <v>39.99</v>
      </c>
      <c r="G462" s="161">
        <f t="shared" si="6"/>
        <v>33.99</v>
      </c>
      <c r="H462" s="169">
        <v>0.15</v>
      </c>
      <c r="I462" s="148" t="s">
        <v>23</v>
      </c>
    </row>
    <row r="463" spans="1:9" s="14" customFormat="1" ht="18" x14ac:dyDescent="0.35">
      <c r="A463" s="42" t="s">
        <v>854</v>
      </c>
      <c r="B463" s="166" t="s">
        <v>766</v>
      </c>
      <c r="C463" s="32" t="s">
        <v>857</v>
      </c>
      <c r="D463" s="32" t="s">
        <v>21</v>
      </c>
      <c r="E463" s="32" t="s">
        <v>858</v>
      </c>
      <c r="F463" s="186">
        <v>39.99</v>
      </c>
      <c r="G463" s="161">
        <f t="shared" si="6"/>
        <v>33.99</v>
      </c>
      <c r="H463" s="169">
        <v>0.15</v>
      </c>
      <c r="I463" s="148" t="s">
        <v>23</v>
      </c>
    </row>
    <row r="464" spans="1:9" s="14" customFormat="1" ht="18" x14ac:dyDescent="0.35">
      <c r="A464" s="42" t="s">
        <v>854</v>
      </c>
      <c r="B464" s="166" t="s">
        <v>766</v>
      </c>
      <c r="C464" s="32" t="s">
        <v>859</v>
      </c>
      <c r="D464" s="32" t="s">
        <v>21</v>
      </c>
      <c r="E464" s="32" t="s">
        <v>860</v>
      </c>
      <c r="F464" s="186">
        <v>49.99</v>
      </c>
      <c r="G464" s="161">
        <f t="shared" ref="G464:G499" si="7">ROUND(F464*(1-H464),2)</f>
        <v>42.49</v>
      </c>
      <c r="H464" s="169">
        <v>0.15</v>
      </c>
      <c r="I464" s="148" t="s">
        <v>23</v>
      </c>
    </row>
    <row r="465" spans="1:9" s="26" customFormat="1" ht="18" x14ac:dyDescent="0.35">
      <c r="A465" s="42" t="s">
        <v>854</v>
      </c>
      <c r="B465" s="166" t="s">
        <v>766</v>
      </c>
      <c r="C465" s="180" t="s">
        <v>861</v>
      </c>
      <c r="D465" s="32" t="s">
        <v>21</v>
      </c>
      <c r="E465" s="180" t="s">
        <v>862</v>
      </c>
      <c r="F465" s="186">
        <v>39.99</v>
      </c>
      <c r="G465" s="161">
        <f t="shared" si="7"/>
        <v>33.99</v>
      </c>
      <c r="H465" s="205">
        <v>0.15</v>
      </c>
      <c r="I465" s="148" t="s">
        <v>23</v>
      </c>
    </row>
    <row r="466" spans="1:9" s="17" customFormat="1" ht="18" x14ac:dyDescent="0.35">
      <c r="A466" s="42" t="s">
        <v>854</v>
      </c>
      <c r="B466" s="166" t="s">
        <v>766</v>
      </c>
      <c r="C466" s="32" t="s">
        <v>863</v>
      </c>
      <c r="D466" s="32" t="s">
        <v>21</v>
      </c>
      <c r="E466" s="180" t="s">
        <v>864</v>
      </c>
      <c r="F466" s="73">
        <v>99.99</v>
      </c>
      <c r="G466" s="161">
        <f t="shared" si="7"/>
        <v>84.99</v>
      </c>
      <c r="H466" s="205">
        <v>0.15</v>
      </c>
      <c r="I466" s="148" t="s">
        <v>23</v>
      </c>
    </row>
    <row r="467" spans="1:9" s="14" customFormat="1" ht="18" x14ac:dyDescent="0.35">
      <c r="A467" s="42" t="s">
        <v>854</v>
      </c>
      <c r="B467" s="165" t="s">
        <v>766</v>
      </c>
      <c r="C467" s="32" t="s">
        <v>865</v>
      </c>
      <c r="D467" s="32" t="s">
        <v>21</v>
      </c>
      <c r="E467" s="32" t="s">
        <v>866</v>
      </c>
      <c r="F467" s="186">
        <v>79.989999999999995</v>
      </c>
      <c r="G467" s="161">
        <f t="shared" si="7"/>
        <v>67.989999999999995</v>
      </c>
      <c r="H467" s="205">
        <v>0.15</v>
      </c>
      <c r="I467" s="113" t="s">
        <v>23</v>
      </c>
    </row>
    <row r="468" spans="1:9" s="14" customFormat="1" ht="18" x14ac:dyDescent="0.35">
      <c r="A468" s="42" t="s">
        <v>854</v>
      </c>
      <c r="B468" s="165" t="s">
        <v>766</v>
      </c>
      <c r="C468" s="32" t="s">
        <v>867</v>
      </c>
      <c r="D468" s="32" t="s">
        <v>21</v>
      </c>
      <c r="E468" s="32" t="s">
        <v>868</v>
      </c>
      <c r="F468" s="186">
        <v>79.989999999999995</v>
      </c>
      <c r="G468" s="161">
        <f t="shared" si="7"/>
        <v>67.989999999999995</v>
      </c>
      <c r="H468" s="205">
        <v>0.15</v>
      </c>
      <c r="I468" s="113" t="s">
        <v>23</v>
      </c>
    </row>
    <row r="469" spans="1:9" ht="18" x14ac:dyDescent="0.35">
      <c r="A469" s="42" t="s">
        <v>854</v>
      </c>
      <c r="B469" s="165" t="s">
        <v>766</v>
      </c>
      <c r="C469" s="32" t="s">
        <v>869</v>
      </c>
      <c r="D469" s="32" t="s">
        <v>21</v>
      </c>
      <c r="E469" s="180" t="s">
        <v>870</v>
      </c>
      <c r="F469" s="186">
        <v>79.989999999999995</v>
      </c>
      <c r="G469" s="161">
        <f t="shared" si="7"/>
        <v>67.989999999999995</v>
      </c>
      <c r="H469" s="205">
        <v>0.15</v>
      </c>
      <c r="I469" s="113" t="s">
        <v>23</v>
      </c>
    </row>
    <row r="470" spans="1:9" ht="18" x14ac:dyDescent="0.35">
      <c r="A470" s="42" t="s">
        <v>854</v>
      </c>
      <c r="B470" s="165" t="s">
        <v>766</v>
      </c>
      <c r="C470" s="32" t="s">
        <v>871</v>
      </c>
      <c r="D470" s="32" t="s">
        <v>21</v>
      </c>
      <c r="E470" s="180" t="s">
        <v>872</v>
      </c>
      <c r="F470" s="186">
        <v>79.989999999999995</v>
      </c>
      <c r="G470" s="161">
        <f t="shared" si="7"/>
        <v>67.989999999999995</v>
      </c>
      <c r="H470" s="205">
        <v>0.15</v>
      </c>
      <c r="I470" s="113" t="s">
        <v>23</v>
      </c>
    </row>
    <row r="471" spans="1:9" s="14" customFormat="1" ht="18" x14ac:dyDescent="0.35">
      <c r="A471" s="42" t="s">
        <v>854</v>
      </c>
      <c r="B471" s="131" t="s">
        <v>766</v>
      </c>
      <c r="C471" s="180" t="s">
        <v>873</v>
      </c>
      <c r="D471" s="32" t="s">
        <v>21</v>
      </c>
      <c r="E471" s="180" t="s">
        <v>874</v>
      </c>
      <c r="F471" s="186">
        <v>39.99</v>
      </c>
      <c r="G471" s="161">
        <f t="shared" si="7"/>
        <v>33.99</v>
      </c>
      <c r="H471" s="205">
        <v>0.15</v>
      </c>
      <c r="I471" s="163" t="s">
        <v>31</v>
      </c>
    </row>
    <row r="472" spans="1:9" ht="18" x14ac:dyDescent="0.35">
      <c r="A472" s="42" t="s">
        <v>854</v>
      </c>
      <c r="B472" s="131" t="s">
        <v>766</v>
      </c>
      <c r="C472" s="180" t="s">
        <v>875</v>
      </c>
      <c r="D472" s="32" t="s">
        <v>21</v>
      </c>
      <c r="E472" s="180" t="s">
        <v>876</v>
      </c>
      <c r="F472" s="186">
        <v>39.99</v>
      </c>
      <c r="G472" s="161">
        <f t="shared" si="7"/>
        <v>33.99</v>
      </c>
      <c r="H472" s="169">
        <v>0.15</v>
      </c>
      <c r="I472" s="163" t="s">
        <v>31</v>
      </c>
    </row>
    <row r="473" spans="1:9" s="26" customFormat="1" ht="18" x14ac:dyDescent="0.35">
      <c r="A473" s="42" t="s">
        <v>854</v>
      </c>
      <c r="B473" s="131" t="s">
        <v>766</v>
      </c>
      <c r="C473" s="32" t="s">
        <v>877</v>
      </c>
      <c r="D473" s="32" t="s">
        <v>21</v>
      </c>
      <c r="E473" s="180" t="s">
        <v>878</v>
      </c>
      <c r="F473" s="186">
        <v>99.99</v>
      </c>
      <c r="G473" s="161">
        <f t="shared" si="7"/>
        <v>84.99</v>
      </c>
      <c r="H473" s="169">
        <v>0.15</v>
      </c>
      <c r="I473" s="163" t="s">
        <v>31</v>
      </c>
    </row>
    <row r="474" spans="1:9" s="26" customFormat="1" ht="18" x14ac:dyDescent="0.35">
      <c r="A474" s="42" t="s">
        <v>879</v>
      </c>
      <c r="B474" s="131" t="s">
        <v>766</v>
      </c>
      <c r="C474" s="32" t="s">
        <v>880</v>
      </c>
      <c r="D474" s="32" t="s">
        <v>21</v>
      </c>
      <c r="E474" s="32" t="s">
        <v>881</v>
      </c>
      <c r="F474" s="186">
        <v>299.99</v>
      </c>
      <c r="G474" s="161">
        <f t="shared" si="7"/>
        <v>254.99</v>
      </c>
      <c r="H474" s="169">
        <v>0.15</v>
      </c>
      <c r="I474" s="163" t="s">
        <v>31</v>
      </c>
    </row>
    <row r="475" spans="1:9" s="17" customFormat="1" ht="18" x14ac:dyDescent="0.35">
      <c r="A475" s="42" t="s">
        <v>879</v>
      </c>
      <c r="B475" s="131" t="s">
        <v>766</v>
      </c>
      <c r="C475" s="32" t="s">
        <v>882</v>
      </c>
      <c r="D475" s="32" t="s">
        <v>21</v>
      </c>
      <c r="E475" s="32" t="s">
        <v>883</v>
      </c>
      <c r="F475" s="73">
        <v>259.99</v>
      </c>
      <c r="G475" s="161">
        <f t="shared" si="7"/>
        <v>220.99</v>
      </c>
      <c r="H475" s="169">
        <v>0.15</v>
      </c>
      <c r="I475" s="163" t="s">
        <v>23</v>
      </c>
    </row>
    <row r="476" spans="1:9" s="17" customFormat="1" ht="18" x14ac:dyDescent="0.35">
      <c r="A476" s="42" t="s">
        <v>879</v>
      </c>
      <c r="B476" s="131" t="s">
        <v>766</v>
      </c>
      <c r="C476" s="32" t="s">
        <v>884</v>
      </c>
      <c r="D476" s="32" t="s">
        <v>21</v>
      </c>
      <c r="E476" s="32" t="s">
        <v>885</v>
      </c>
      <c r="F476" s="73">
        <v>199.99</v>
      </c>
      <c r="G476" s="161">
        <f t="shared" si="7"/>
        <v>169.99</v>
      </c>
      <c r="H476" s="169">
        <v>0.15</v>
      </c>
      <c r="I476" s="163" t="s">
        <v>23</v>
      </c>
    </row>
    <row r="477" spans="1:9" s="26" customFormat="1" ht="18" x14ac:dyDescent="0.35">
      <c r="A477" s="42" t="s">
        <v>886</v>
      </c>
      <c r="B477" s="165" t="s">
        <v>766</v>
      </c>
      <c r="C477" s="180" t="s">
        <v>887</v>
      </c>
      <c r="D477" s="32" t="s">
        <v>21</v>
      </c>
      <c r="E477" s="180" t="s">
        <v>888</v>
      </c>
      <c r="F477" s="186">
        <v>124.99</v>
      </c>
      <c r="G477" s="161">
        <f t="shared" si="7"/>
        <v>106.24</v>
      </c>
      <c r="H477" s="169">
        <v>0.15</v>
      </c>
      <c r="I477" s="163" t="s">
        <v>23</v>
      </c>
    </row>
    <row r="478" spans="1:9" ht="18" x14ac:dyDescent="0.35">
      <c r="A478" s="42" t="s">
        <v>886</v>
      </c>
      <c r="B478" s="165" t="s">
        <v>766</v>
      </c>
      <c r="C478" s="79" t="s">
        <v>889</v>
      </c>
      <c r="D478" s="32" t="s">
        <v>21</v>
      </c>
      <c r="E478" s="79" t="s">
        <v>890</v>
      </c>
      <c r="F478" s="186">
        <v>49.99</v>
      </c>
      <c r="G478" s="161">
        <f t="shared" si="7"/>
        <v>42.49</v>
      </c>
      <c r="H478" s="169">
        <v>0.15</v>
      </c>
      <c r="I478" s="163" t="s">
        <v>23</v>
      </c>
    </row>
    <row r="479" spans="1:9" s="26" customFormat="1" ht="18" x14ac:dyDescent="0.35">
      <c r="A479" s="42" t="s">
        <v>886</v>
      </c>
      <c r="B479" s="167">
        <v>2</v>
      </c>
      <c r="C479" s="32" t="s">
        <v>891</v>
      </c>
      <c r="D479" s="32" t="s">
        <v>21</v>
      </c>
      <c r="E479" s="180" t="s">
        <v>892</v>
      </c>
      <c r="F479" s="186">
        <v>89.99</v>
      </c>
      <c r="G479" s="161">
        <f t="shared" si="7"/>
        <v>76.489999999999995</v>
      </c>
      <c r="H479" s="205">
        <v>0.15</v>
      </c>
      <c r="I479" s="113" t="s">
        <v>31</v>
      </c>
    </row>
    <row r="480" spans="1:9" ht="18" x14ac:dyDescent="0.35">
      <c r="A480" s="42" t="s">
        <v>893</v>
      </c>
      <c r="B480" s="140" t="s">
        <v>766</v>
      </c>
      <c r="C480" s="32" t="s">
        <v>894</v>
      </c>
      <c r="D480" s="32" t="s">
        <v>21</v>
      </c>
      <c r="E480" s="180" t="s">
        <v>895</v>
      </c>
      <c r="F480" s="186">
        <v>14.99</v>
      </c>
      <c r="G480" s="161">
        <f t="shared" si="7"/>
        <v>12.74</v>
      </c>
      <c r="H480" s="169">
        <v>0.15</v>
      </c>
      <c r="I480" s="148" t="s">
        <v>23</v>
      </c>
    </row>
    <row r="481" spans="1:9" ht="18" x14ac:dyDescent="0.35">
      <c r="A481" s="42" t="s">
        <v>893</v>
      </c>
      <c r="B481" s="140" t="s">
        <v>766</v>
      </c>
      <c r="C481" s="32" t="s">
        <v>896</v>
      </c>
      <c r="D481" s="32" t="s">
        <v>21</v>
      </c>
      <c r="E481" s="180" t="s">
        <v>897</v>
      </c>
      <c r="F481" s="186">
        <v>39.99</v>
      </c>
      <c r="G481" s="161">
        <f t="shared" si="7"/>
        <v>33.99</v>
      </c>
      <c r="H481" s="169">
        <v>0.15</v>
      </c>
      <c r="I481" s="148" t="s">
        <v>23</v>
      </c>
    </row>
    <row r="482" spans="1:9" ht="18" x14ac:dyDescent="0.35">
      <c r="A482" s="42" t="s">
        <v>893</v>
      </c>
      <c r="B482" s="140" t="s">
        <v>766</v>
      </c>
      <c r="C482" s="32" t="s">
        <v>898</v>
      </c>
      <c r="D482" s="32" t="s">
        <v>21</v>
      </c>
      <c r="E482" s="180" t="s">
        <v>899</v>
      </c>
      <c r="F482" s="186">
        <v>99.99</v>
      </c>
      <c r="G482" s="161">
        <f t="shared" si="7"/>
        <v>84.99</v>
      </c>
      <c r="H482" s="169">
        <v>0.15</v>
      </c>
      <c r="I482" s="148" t="s">
        <v>23</v>
      </c>
    </row>
    <row r="483" spans="1:9" ht="18" x14ac:dyDescent="0.35">
      <c r="A483" s="42" t="s">
        <v>893</v>
      </c>
      <c r="B483" s="165">
        <v>3</v>
      </c>
      <c r="C483" s="32" t="s">
        <v>900</v>
      </c>
      <c r="D483" s="32" t="s">
        <v>21</v>
      </c>
      <c r="E483" s="180" t="s">
        <v>901</v>
      </c>
      <c r="F483" s="186">
        <v>39.99</v>
      </c>
      <c r="G483" s="161">
        <f t="shared" si="7"/>
        <v>33.99</v>
      </c>
      <c r="H483" s="169">
        <v>0.15</v>
      </c>
      <c r="I483" s="148" t="s">
        <v>23</v>
      </c>
    </row>
    <row r="484" spans="1:9" ht="18" x14ac:dyDescent="0.35">
      <c r="A484" s="42" t="s">
        <v>893</v>
      </c>
      <c r="B484" s="165">
        <v>3</v>
      </c>
      <c r="C484" s="32" t="s">
        <v>902</v>
      </c>
      <c r="D484" s="32" t="s">
        <v>21</v>
      </c>
      <c r="E484" s="180" t="s">
        <v>903</v>
      </c>
      <c r="F484" s="186">
        <v>39.99</v>
      </c>
      <c r="G484" s="161">
        <f t="shared" si="7"/>
        <v>33.99</v>
      </c>
      <c r="H484" s="169">
        <v>0.15</v>
      </c>
      <c r="I484" s="148" t="s">
        <v>23</v>
      </c>
    </row>
    <row r="485" spans="1:9" s="14" customFormat="1" ht="18" x14ac:dyDescent="0.35">
      <c r="A485" s="42" t="s">
        <v>893</v>
      </c>
      <c r="B485" s="165">
        <v>3</v>
      </c>
      <c r="C485" s="32" t="s">
        <v>904</v>
      </c>
      <c r="D485" s="32" t="s">
        <v>21</v>
      </c>
      <c r="E485" s="180" t="s">
        <v>905</v>
      </c>
      <c r="F485" s="186">
        <v>39.99</v>
      </c>
      <c r="G485" s="161">
        <f t="shared" si="7"/>
        <v>33.99</v>
      </c>
      <c r="H485" s="169">
        <v>0.15</v>
      </c>
      <c r="I485" s="148" t="s">
        <v>23</v>
      </c>
    </row>
    <row r="486" spans="1:9" s="14" customFormat="1" ht="18" x14ac:dyDescent="0.35">
      <c r="A486" s="42" t="s">
        <v>893</v>
      </c>
      <c r="B486" s="165">
        <v>3</v>
      </c>
      <c r="C486" s="32" t="s">
        <v>906</v>
      </c>
      <c r="D486" s="32" t="s">
        <v>21</v>
      </c>
      <c r="E486" s="180" t="s">
        <v>907</v>
      </c>
      <c r="F486" s="186">
        <v>11.99</v>
      </c>
      <c r="G486" s="161">
        <f t="shared" si="7"/>
        <v>10.19</v>
      </c>
      <c r="H486" s="169">
        <v>0.15</v>
      </c>
      <c r="I486" s="148" t="s">
        <v>23</v>
      </c>
    </row>
    <row r="487" spans="1:9" s="14" customFormat="1" ht="18" x14ac:dyDescent="0.35">
      <c r="A487" s="42" t="s">
        <v>893</v>
      </c>
      <c r="B487" s="165">
        <v>3</v>
      </c>
      <c r="C487" s="32" t="s">
        <v>908</v>
      </c>
      <c r="D487" s="32" t="s">
        <v>21</v>
      </c>
      <c r="E487" s="180" t="s">
        <v>909</v>
      </c>
      <c r="F487" s="186">
        <v>49.99</v>
      </c>
      <c r="G487" s="161">
        <f t="shared" si="7"/>
        <v>42.49</v>
      </c>
      <c r="H487" s="169">
        <v>0.15</v>
      </c>
      <c r="I487" s="148" t="s">
        <v>23</v>
      </c>
    </row>
    <row r="488" spans="1:9" s="14" customFormat="1" ht="18" x14ac:dyDescent="0.35">
      <c r="A488" s="42" t="s">
        <v>893</v>
      </c>
      <c r="B488" s="165">
        <v>3</v>
      </c>
      <c r="C488" s="32" t="s">
        <v>910</v>
      </c>
      <c r="D488" s="32" t="s">
        <v>21</v>
      </c>
      <c r="E488" s="180" t="s">
        <v>911</v>
      </c>
      <c r="F488" s="186">
        <v>49.99</v>
      </c>
      <c r="G488" s="161">
        <f t="shared" si="7"/>
        <v>42.49</v>
      </c>
      <c r="H488" s="169">
        <v>0.15</v>
      </c>
      <c r="I488" s="148" t="s">
        <v>23</v>
      </c>
    </row>
    <row r="489" spans="1:9" ht="18" x14ac:dyDescent="0.35">
      <c r="A489" s="42" t="s">
        <v>912</v>
      </c>
      <c r="B489" s="165" t="s">
        <v>766</v>
      </c>
      <c r="C489" s="50" t="s">
        <v>913</v>
      </c>
      <c r="D489" s="32" t="s">
        <v>21</v>
      </c>
      <c r="E489" s="50" t="s">
        <v>914</v>
      </c>
      <c r="F489" s="186">
        <v>34.99</v>
      </c>
      <c r="G489" s="161">
        <f t="shared" si="7"/>
        <v>29.74</v>
      </c>
      <c r="H489" s="169">
        <v>0.15</v>
      </c>
      <c r="I489" s="148" t="s">
        <v>23</v>
      </c>
    </row>
    <row r="490" spans="1:9" s="14" customFormat="1" ht="18" x14ac:dyDescent="0.35">
      <c r="A490" s="42" t="s">
        <v>912</v>
      </c>
      <c r="B490" s="165" t="s">
        <v>766</v>
      </c>
      <c r="C490" s="79" t="s">
        <v>915</v>
      </c>
      <c r="D490" s="32" t="s">
        <v>21</v>
      </c>
      <c r="E490" s="79" t="s">
        <v>916</v>
      </c>
      <c r="F490" s="186">
        <v>47.49</v>
      </c>
      <c r="G490" s="161">
        <f t="shared" si="7"/>
        <v>40.369999999999997</v>
      </c>
      <c r="H490" s="169">
        <v>0.15</v>
      </c>
      <c r="I490" s="148" t="s">
        <v>23</v>
      </c>
    </row>
    <row r="491" spans="1:9" s="14" customFormat="1" ht="18" x14ac:dyDescent="0.35">
      <c r="A491" s="42" t="s">
        <v>912</v>
      </c>
      <c r="B491" s="165" t="s">
        <v>766</v>
      </c>
      <c r="C491" s="79" t="s">
        <v>917</v>
      </c>
      <c r="D491" s="32" t="s">
        <v>21</v>
      </c>
      <c r="E491" s="79" t="s">
        <v>918</v>
      </c>
      <c r="F491" s="186">
        <v>94.99</v>
      </c>
      <c r="G491" s="161">
        <f t="shared" si="7"/>
        <v>80.739999999999995</v>
      </c>
      <c r="H491" s="169">
        <v>0.15</v>
      </c>
      <c r="I491" s="148" t="s">
        <v>23</v>
      </c>
    </row>
    <row r="492" spans="1:9" s="14" customFormat="1" ht="18" x14ac:dyDescent="0.35">
      <c r="A492" s="42" t="s">
        <v>912</v>
      </c>
      <c r="B492" s="165" t="s">
        <v>766</v>
      </c>
      <c r="C492" s="32" t="s">
        <v>919</v>
      </c>
      <c r="D492" s="32" t="s">
        <v>21</v>
      </c>
      <c r="E492" s="180" t="s">
        <v>920</v>
      </c>
      <c r="F492" s="186">
        <v>66.489999999999995</v>
      </c>
      <c r="G492" s="161" t="b">
        <f>G534=ROUND(F492*(1-H492),2)</f>
        <v>0</v>
      </c>
      <c r="H492" s="169">
        <v>0.15</v>
      </c>
      <c r="I492" s="148" t="s">
        <v>23</v>
      </c>
    </row>
    <row r="493" spans="1:9" s="14" customFormat="1" ht="18" x14ac:dyDescent="0.35">
      <c r="A493" s="42" t="s">
        <v>912</v>
      </c>
      <c r="B493" s="165" t="s">
        <v>766</v>
      </c>
      <c r="C493" s="32" t="s">
        <v>921</v>
      </c>
      <c r="D493" s="32" t="s">
        <v>21</v>
      </c>
      <c r="E493" s="180" t="s">
        <v>922</v>
      </c>
      <c r="F493" s="186">
        <v>94.99</v>
      </c>
      <c r="G493" s="161">
        <f t="shared" si="7"/>
        <v>80.739999999999995</v>
      </c>
      <c r="H493" s="169">
        <v>0.15</v>
      </c>
      <c r="I493" s="148" t="s">
        <v>23</v>
      </c>
    </row>
    <row r="494" spans="1:9" s="14" customFormat="1" ht="18" x14ac:dyDescent="0.35">
      <c r="A494" s="42" t="s">
        <v>912</v>
      </c>
      <c r="B494" s="165" t="s">
        <v>766</v>
      </c>
      <c r="C494" s="32" t="s">
        <v>923</v>
      </c>
      <c r="D494" s="32" t="s">
        <v>21</v>
      </c>
      <c r="E494" s="32" t="s">
        <v>924</v>
      </c>
      <c r="F494" s="186">
        <v>299.99</v>
      </c>
      <c r="G494" s="161">
        <f t="shared" si="7"/>
        <v>254.99</v>
      </c>
      <c r="H494" s="169">
        <v>0.15</v>
      </c>
      <c r="I494" s="148" t="s">
        <v>23</v>
      </c>
    </row>
    <row r="495" spans="1:9" s="14" customFormat="1" ht="18" x14ac:dyDescent="0.35">
      <c r="A495" s="42" t="s">
        <v>912</v>
      </c>
      <c r="B495" s="165" t="s">
        <v>766</v>
      </c>
      <c r="C495" s="32" t="s">
        <v>925</v>
      </c>
      <c r="D495" s="32" t="s">
        <v>21</v>
      </c>
      <c r="E495" s="32" t="s">
        <v>926</v>
      </c>
      <c r="F495" s="186">
        <v>199.99</v>
      </c>
      <c r="G495" s="161">
        <f t="shared" si="7"/>
        <v>169.99</v>
      </c>
      <c r="H495" s="169">
        <v>0.15</v>
      </c>
      <c r="I495" s="148" t="s">
        <v>23</v>
      </c>
    </row>
    <row r="496" spans="1:9" s="14" customFormat="1" ht="18" x14ac:dyDescent="0.35">
      <c r="A496" s="42" t="s">
        <v>912</v>
      </c>
      <c r="B496" s="165" t="s">
        <v>766</v>
      </c>
      <c r="C496" s="32" t="s">
        <v>927</v>
      </c>
      <c r="D496" s="32" t="s">
        <v>21</v>
      </c>
      <c r="E496" s="32" t="s">
        <v>928</v>
      </c>
      <c r="F496" s="186">
        <v>52.24</v>
      </c>
      <c r="G496" s="161">
        <f t="shared" si="7"/>
        <v>44.4</v>
      </c>
      <c r="H496" s="169">
        <v>0.15</v>
      </c>
      <c r="I496" s="148" t="s">
        <v>23</v>
      </c>
    </row>
    <row r="497" spans="1:10" s="14" customFormat="1" ht="18" x14ac:dyDescent="0.35">
      <c r="A497" s="42" t="s">
        <v>912</v>
      </c>
      <c r="B497" s="165" t="s">
        <v>766</v>
      </c>
      <c r="C497" s="32" t="s">
        <v>929</v>
      </c>
      <c r="D497" s="32" t="s">
        <v>21</v>
      </c>
      <c r="E497" s="32" t="s">
        <v>930</v>
      </c>
      <c r="F497" s="186">
        <v>14.99</v>
      </c>
      <c r="G497" s="161">
        <f t="shared" si="7"/>
        <v>12.74</v>
      </c>
      <c r="H497" s="169">
        <v>0.15</v>
      </c>
      <c r="I497" s="148" t="s">
        <v>23</v>
      </c>
    </row>
    <row r="498" spans="1:10" s="14" customFormat="1" ht="18" x14ac:dyDescent="0.35">
      <c r="A498" s="42" t="s">
        <v>912</v>
      </c>
      <c r="B498" s="165" t="s">
        <v>766</v>
      </c>
      <c r="C498" s="32" t="s">
        <v>931</v>
      </c>
      <c r="D498" s="32" t="s">
        <v>21</v>
      </c>
      <c r="E498" s="32" t="s">
        <v>932</v>
      </c>
      <c r="F498" s="186">
        <v>249.99</v>
      </c>
      <c r="G498" s="161" t="b">
        <f>G538=ROUND(F498*(1-H498),2)</f>
        <v>0</v>
      </c>
      <c r="H498" s="169">
        <v>0.15</v>
      </c>
      <c r="I498" s="148" t="s">
        <v>23</v>
      </c>
    </row>
    <row r="499" spans="1:10" s="14" customFormat="1" ht="18" x14ac:dyDescent="0.35">
      <c r="A499" s="42" t="s">
        <v>912</v>
      </c>
      <c r="B499" s="165" t="s">
        <v>766</v>
      </c>
      <c r="C499" s="32" t="s">
        <v>933</v>
      </c>
      <c r="D499" s="32" t="s">
        <v>21</v>
      </c>
      <c r="E499" s="32" t="s">
        <v>934</v>
      </c>
      <c r="F499" s="186">
        <v>75.989999999999995</v>
      </c>
      <c r="G499" s="161">
        <f t="shared" si="7"/>
        <v>64.59</v>
      </c>
      <c r="H499" s="169">
        <v>0.15</v>
      </c>
      <c r="I499" s="148" t="s">
        <v>23</v>
      </c>
    </row>
    <row r="500" spans="1:10" s="14" customFormat="1" ht="18" x14ac:dyDescent="0.35">
      <c r="A500" s="42" t="s">
        <v>912</v>
      </c>
      <c r="B500" s="165" t="s">
        <v>766</v>
      </c>
      <c r="C500" s="32" t="s">
        <v>935</v>
      </c>
      <c r="D500" s="32" t="s">
        <v>21</v>
      </c>
      <c r="E500" s="32" t="s">
        <v>936</v>
      </c>
      <c r="F500" s="186">
        <v>249.99</v>
      </c>
      <c r="G500" s="161">
        <f>F500-37.5</f>
        <v>212.49</v>
      </c>
      <c r="H500" s="169">
        <v>0.15</v>
      </c>
      <c r="I500" s="181" t="s">
        <v>23</v>
      </c>
    </row>
    <row r="501" spans="1:10" s="17" customFormat="1" ht="18" x14ac:dyDescent="0.35">
      <c r="A501" s="96"/>
      <c r="B501" s="26"/>
      <c r="C501" s="26"/>
      <c r="D501" s="26"/>
      <c r="E501" s="26"/>
      <c r="F501" s="90"/>
      <c r="G501" s="212"/>
      <c r="H501" s="213"/>
      <c r="I501" s="199"/>
      <c r="J501" s="145">
        <f>F500*15%</f>
        <v>37.4985</v>
      </c>
    </row>
    <row r="502" spans="1:10" s="17" customFormat="1" ht="18" x14ac:dyDescent="0.35">
      <c r="A502" s="96"/>
      <c r="B502" s="26"/>
      <c r="C502" s="26"/>
      <c r="D502" s="26"/>
      <c r="E502" s="26"/>
      <c r="F502" s="90"/>
      <c r="G502" s="212"/>
      <c r="H502" s="213"/>
      <c r="I502" s="199"/>
      <c r="J502" s="145"/>
    </row>
    <row r="503" spans="1:10" s="17" customFormat="1" ht="18" x14ac:dyDescent="0.35">
      <c r="A503" s="96"/>
      <c r="B503" s="26"/>
      <c r="C503" s="26"/>
      <c r="D503" s="26"/>
      <c r="E503" s="26"/>
      <c r="F503" s="90"/>
      <c r="G503" s="212"/>
      <c r="H503" s="213"/>
      <c r="I503" s="199"/>
    </row>
    <row r="504" spans="1:10" s="17" customFormat="1" ht="18" x14ac:dyDescent="0.35">
      <c r="A504" s="96"/>
      <c r="B504" s="26"/>
      <c r="C504" s="26"/>
      <c r="D504" s="26"/>
      <c r="E504" s="26"/>
      <c r="F504" s="90"/>
      <c r="G504" s="212"/>
      <c r="H504" s="213"/>
      <c r="I504" s="199"/>
    </row>
    <row r="505" spans="1:10" s="17" customFormat="1" ht="18" x14ac:dyDescent="0.35">
      <c r="A505" s="96"/>
      <c r="B505" s="26"/>
      <c r="C505" s="26"/>
      <c r="D505" s="26"/>
      <c r="E505" s="26"/>
      <c r="F505" s="90"/>
      <c r="G505" s="212"/>
      <c r="H505" s="213"/>
      <c r="I505" s="199"/>
    </row>
    <row r="506" spans="1:10" s="17" customFormat="1" ht="18" x14ac:dyDescent="0.35">
      <c r="A506" s="96"/>
      <c r="B506" s="26"/>
      <c r="C506" s="26"/>
      <c r="D506" s="26"/>
      <c r="E506" s="26"/>
      <c r="F506" s="90"/>
      <c r="G506" s="212"/>
      <c r="H506" s="213"/>
      <c r="I506" s="199"/>
    </row>
    <row r="507" spans="1:10" s="17" customFormat="1" ht="18" x14ac:dyDescent="0.35">
      <c r="A507" s="96"/>
      <c r="B507" s="26"/>
      <c r="C507" s="26"/>
      <c r="D507" s="26"/>
      <c r="E507" s="26"/>
      <c r="F507" s="90"/>
      <c r="G507" s="212"/>
      <c r="H507" s="213"/>
      <c r="I507" s="199"/>
    </row>
    <row r="508" spans="1:10" s="17" customFormat="1" ht="18" x14ac:dyDescent="0.35">
      <c r="A508" s="96"/>
      <c r="B508" s="26"/>
      <c r="C508" s="26"/>
      <c r="D508" s="26"/>
      <c r="E508" s="26"/>
      <c r="F508" s="90"/>
      <c r="G508" s="212"/>
      <c r="H508" s="213"/>
      <c r="I508" s="199"/>
    </row>
    <row r="509" spans="1:10" s="17" customFormat="1" ht="18" x14ac:dyDescent="0.35">
      <c r="A509" s="96"/>
      <c r="B509" s="26"/>
      <c r="C509" s="26"/>
      <c r="D509" s="26"/>
      <c r="E509" s="26"/>
      <c r="F509" s="90"/>
      <c r="G509" s="212"/>
      <c r="H509" s="213"/>
      <c r="I509" s="199"/>
    </row>
    <row r="510" spans="1:10" s="17" customFormat="1" ht="18" x14ac:dyDescent="0.35">
      <c r="A510" s="96"/>
      <c r="B510" s="26"/>
      <c r="C510" s="26"/>
      <c r="D510" s="26"/>
      <c r="E510" s="26"/>
      <c r="F510" s="90"/>
      <c r="G510" s="212"/>
      <c r="H510" s="213"/>
      <c r="I510" s="199"/>
    </row>
    <row r="511" spans="1:10" s="17" customFormat="1" ht="18" x14ac:dyDescent="0.35">
      <c r="A511" s="96"/>
      <c r="B511" s="26"/>
      <c r="C511" s="26"/>
      <c r="D511" s="26"/>
      <c r="E511" s="26"/>
      <c r="F511" s="90"/>
      <c r="G511" s="212"/>
      <c r="H511" s="213"/>
      <c r="I511" s="199"/>
    </row>
    <row r="512" spans="1:10" s="17" customFormat="1" ht="18" x14ac:dyDescent="0.35">
      <c r="A512" s="96"/>
      <c r="B512" s="26"/>
      <c r="C512" s="26"/>
      <c r="D512" s="26"/>
      <c r="E512" s="26"/>
      <c r="F512" s="90"/>
      <c r="G512" s="212"/>
      <c r="H512" s="213"/>
      <c r="I512" s="199"/>
    </row>
    <row r="513" spans="1:10" s="17" customFormat="1" ht="18" x14ac:dyDescent="0.35">
      <c r="A513" s="96"/>
      <c r="B513" s="26"/>
      <c r="C513" s="26"/>
      <c r="D513" s="26"/>
      <c r="E513" s="26"/>
      <c r="F513" s="90"/>
      <c r="G513" s="212"/>
      <c r="H513" s="213"/>
      <c r="I513" s="199"/>
      <c r="J513" s="145"/>
    </row>
    <row r="514" spans="1:10" s="17" customFormat="1" ht="18" x14ac:dyDescent="0.35">
      <c r="A514" s="96"/>
      <c r="B514" s="26"/>
      <c r="C514" s="26"/>
      <c r="D514" s="26"/>
      <c r="E514" s="26"/>
      <c r="F514" s="90"/>
      <c r="G514" s="212"/>
      <c r="H514" s="213"/>
      <c r="I514" s="199"/>
    </row>
    <row r="515" spans="1:10" s="17" customFormat="1" ht="18" x14ac:dyDescent="0.35">
      <c r="A515" s="96"/>
      <c r="B515" s="26"/>
      <c r="C515" s="26"/>
      <c r="D515" s="26"/>
      <c r="E515" s="26"/>
      <c r="F515" s="90"/>
      <c r="G515" s="212"/>
      <c r="H515" s="213"/>
      <c r="I515" s="199"/>
      <c r="J515" s="145"/>
    </row>
    <row r="516" spans="1:10" s="17" customFormat="1" ht="18" x14ac:dyDescent="0.35">
      <c r="A516" s="96"/>
      <c r="B516" s="26"/>
      <c r="C516" s="26"/>
      <c r="D516" s="26"/>
      <c r="E516" s="26"/>
      <c r="F516" s="90"/>
      <c r="G516" s="212"/>
      <c r="H516" s="213"/>
      <c r="I516" s="199"/>
      <c r="J516" s="145"/>
    </row>
    <row r="517" spans="1:10" s="17" customFormat="1" ht="18" x14ac:dyDescent="0.35">
      <c r="A517" s="96"/>
      <c r="B517" s="26"/>
      <c r="C517" s="26"/>
      <c r="D517" s="26"/>
      <c r="E517" s="26"/>
      <c r="F517" s="90"/>
      <c r="G517" s="212"/>
      <c r="H517" s="213"/>
      <c r="I517" s="199"/>
    </row>
    <row r="518" spans="1:10" s="17" customFormat="1" ht="18" x14ac:dyDescent="0.35">
      <c r="A518" s="96"/>
      <c r="B518" s="26"/>
      <c r="C518" s="26"/>
      <c r="D518" s="26"/>
      <c r="E518" s="26"/>
      <c r="F518" s="90"/>
      <c r="G518" s="212"/>
      <c r="H518" s="213"/>
      <c r="I518" s="199"/>
    </row>
    <row r="519" spans="1:10" s="17" customFormat="1" ht="18" x14ac:dyDescent="0.35">
      <c r="A519" s="96"/>
      <c r="B519" s="26"/>
      <c r="C519" s="26"/>
      <c r="D519" s="26"/>
      <c r="E519" s="26"/>
      <c r="F519" s="90"/>
      <c r="G519" s="212"/>
      <c r="H519" s="213"/>
      <c r="I519" s="199"/>
    </row>
    <row r="520" spans="1:10" s="17" customFormat="1" ht="18" x14ac:dyDescent="0.35">
      <c r="A520" s="96"/>
      <c r="B520" s="26"/>
      <c r="C520" s="26"/>
      <c r="D520" s="26"/>
      <c r="E520" s="26"/>
      <c r="F520" s="90"/>
      <c r="G520" s="212"/>
      <c r="H520" s="213"/>
      <c r="I520" s="199"/>
    </row>
    <row r="521" spans="1:10" s="17" customFormat="1" ht="18" x14ac:dyDescent="0.35">
      <c r="A521" s="96"/>
      <c r="B521" s="26"/>
      <c r="C521" s="26"/>
      <c r="D521" s="26"/>
      <c r="E521" s="26"/>
      <c r="F521" s="90"/>
      <c r="G521" s="212"/>
      <c r="H521" s="213"/>
      <c r="I521" s="199"/>
    </row>
    <row r="522" spans="1:10" s="14" customFormat="1" ht="18" x14ac:dyDescent="0.35">
      <c r="A522" s="96"/>
      <c r="B522" s="26"/>
      <c r="C522" s="26"/>
      <c r="D522" s="26"/>
      <c r="E522" s="26"/>
      <c r="F522" s="90"/>
      <c r="G522" s="212"/>
      <c r="H522" s="213"/>
      <c r="I522" s="199"/>
    </row>
    <row r="523" spans="1:10" s="14" customFormat="1" ht="18" x14ac:dyDescent="0.35">
      <c r="A523" s="96"/>
      <c r="B523" s="26"/>
      <c r="C523" s="26"/>
      <c r="D523" s="26"/>
      <c r="E523" s="26"/>
      <c r="F523" s="90"/>
      <c r="G523" s="212"/>
      <c r="H523" s="213"/>
      <c r="I523" s="199"/>
    </row>
    <row r="524" spans="1:10" s="14" customFormat="1" ht="18" x14ac:dyDescent="0.35">
      <c r="A524" s="96"/>
      <c r="B524" s="26"/>
      <c r="C524" s="26"/>
      <c r="D524" s="26"/>
      <c r="E524" s="26"/>
      <c r="F524" s="90"/>
      <c r="G524" s="212"/>
      <c r="H524" s="213"/>
      <c r="I524" s="199"/>
    </row>
    <row r="525" spans="1:10" s="14" customFormat="1" ht="18" x14ac:dyDescent="0.35">
      <c r="A525" s="96"/>
      <c r="B525" s="26"/>
      <c r="C525" s="26"/>
      <c r="D525" s="26"/>
      <c r="E525" s="26"/>
      <c r="F525" s="90"/>
      <c r="G525" s="212"/>
      <c r="H525" s="213"/>
      <c r="I525" s="199"/>
    </row>
    <row r="526" spans="1:10" s="14" customFormat="1" ht="18" x14ac:dyDescent="0.35">
      <c r="A526" s="96"/>
      <c r="B526" s="26"/>
      <c r="C526" s="26"/>
      <c r="D526" s="26"/>
      <c r="E526" s="26"/>
      <c r="F526" s="90"/>
      <c r="G526" s="212"/>
      <c r="H526" s="213"/>
      <c r="I526" s="199"/>
    </row>
    <row r="527" spans="1:10" s="14" customFormat="1" ht="18" x14ac:dyDescent="0.35">
      <c r="A527" s="96"/>
      <c r="B527" s="26"/>
      <c r="C527" s="26"/>
      <c r="D527" s="26"/>
      <c r="E527" s="26"/>
      <c r="F527" s="90"/>
      <c r="G527" s="212"/>
      <c r="H527" s="213"/>
      <c r="I527" s="199"/>
    </row>
    <row r="528" spans="1:10" s="14" customFormat="1" ht="18" x14ac:dyDescent="0.35">
      <c r="A528" s="96"/>
      <c r="B528" s="26"/>
      <c r="C528" s="26"/>
      <c r="D528" s="26"/>
      <c r="E528" s="26"/>
      <c r="F528" s="90"/>
      <c r="G528" s="212"/>
      <c r="H528" s="213"/>
      <c r="I528" s="199"/>
    </row>
    <row r="529" spans="1:9" s="14" customFormat="1" ht="18" x14ac:dyDescent="0.35">
      <c r="A529" s="96"/>
      <c r="B529" s="26"/>
      <c r="C529" s="26"/>
      <c r="D529" s="26"/>
      <c r="E529" s="26"/>
      <c r="F529" s="90"/>
      <c r="G529" s="212"/>
      <c r="H529" s="213"/>
      <c r="I529" s="199"/>
    </row>
    <row r="530" spans="1:9" s="14" customFormat="1" ht="18" x14ac:dyDescent="0.35">
      <c r="A530" s="96"/>
      <c r="B530" s="26"/>
      <c r="C530" s="26"/>
      <c r="D530" s="26"/>
      <c r="E530" s="26"/>
      <c r="F530" s="90"/>
      <c r="G530" s="212"/>
      <c r="H530" s="213"/>
      <c r="I530" s="199"/>
    </row>
    <row r="531" spans="1:9" s="14" customFormat="1" ht="18" x14ac:dyDescent="0.35">
      <c r="A531" s="96"/>
      <c r="B531" s="26"/>
      <c r="C531" s="26"/>
      <c r="D531" s="26"/>
      <c r="E531" s="26"/>
      <c r="F531" s="90"/>
      <c r="G531" s="212"/>
      <c r="H531" s="213"/>
      <c r="I531" s="199"/>
    </row>
    <row r="532" spans="1:9" s="14" customFormat="1" ht="18" x14ac:dyDescent="0.35">
      <c r="A532" s="96"/>
      <c r="B532" s="26"/>
      <c r="C532" s="26"/>
      <c r="D532" s="26"/>
      <c r="E532" s="26"/>
      <c r="F532" s="90"/>
      <c r="G532" s="212"/>
      <c r="H532" s="213"/>
      <c r="I532" s="199"/>
    </row>
    <row r="533" spans="1:9" s="14" customFormat="1" ht="18" x14ac:dyDescent="0.35">
      <c r="A533" s="96"/>
      <c r="B533" s="26"/>
      <c r="C533" s="26"/>
      <c r="D533" s="26"/>
      <c r="E533" s="26"/>
      <c r="F533" s="90"/>
      <c r="G533" s="212"/>
      <c r="H533" s="213"/>
      <c r="I533" s="199"/>
    </row>
    <row r="534" spans="1:9" s="17" customFormat="1" ht="18" x14ac:dyDescent="0.35">
      <c r="A534" s="96"/>
      <c r="B534" s="26"/>
      <c r="C534" s="26"/>
      <c r="D534" s="26"/>
      <c r="E534" s="26"/>
      <c r="F534" s="90"/>
      <c r="G534" s="212"/>
      <c r="H534" s="213"/>
      <c r="I534" s="199"/>
    </row>
    <row r="535" spans="1:9" s="17" customFormat="1" ht="15.6" x14ac:dyDescent="0.3">
      <c r="B535" s="214"/>
      <c r="F535" s="145"/>
      <c r="G535" s="145"/>
      <c r="H535" s="208"/>
      <c r="I535" s="146"/>
    </row>
    <row r="536" spans="1:9" s="17" customFormat="1" ht="15.6" x14ac:dyDescent="0.3">
      <c r="B536" s="214"/>
      <c r="F536" s="145"/>
      <c r="G536" s="145"/>
      <c r="H536" s="208"/>
      <c r="I536" s="146"/>
    </row>
    <row r="537" spans="1:9" s="17" customFormat="1" ht="15.6" x14ac:dyDescent="0.3">
      <c r="B537" s="214"/>
      <c r="F537" s="145"/>
      <c r="G537" s="145"/>
      <c r="H537" s="208"/>
      <c r="I537" s="146"/>
    </row>
    <row r="538" spans="1:9" s="17" customFormat="1" ht="15.6" x14ac:dyDescent="0.3">
      <c r="B538" s="214"/>
      <c r="F538" s="145"/>
      <c r="G538" s="145"/>
      <c r="H538" s="208"/>
      <c r="I538" s="146"/>
    </row>
    <row r="539" spans="1:9" s="17" customFormat="1" ht="15.6" x14ac:dyDescent="0.3">
      <c r="B539" s="214"/>
      <c r="F539" s="145"/>
      <c r="G539" s="145"/>
      <c r="H539" s="208"/>
      <c r="I539" s="146"/>
    </row>
    <row r="540" spans="1:9" s="17" customFormat="1" ht="15.6" x14ac:dyDescent="0.3">
      <c r="B540" s="214"/>
      <c r="F540" s="145"/>
      <c r="G540" s="145"/>
      <c r="H540" s="208"/>
      <c r="I540" s="146"/>
    </row>
    <row r="541" spans="1:9" s="17" customFormat="1" ht="15.6" x14ac:dyDescent="0.3">
      <c r="B541" s="214"/>
      <c r="F541" s="145"/>
      <c r="G541" s="145"/>
      <c r="H541" s="208"/>
      <c r="I541" s="146"/>
    </row>
    <row r="542" spans="1:9" s="17" customFormat="1" ht="15.6" x14ac:dyDescent="0.3">
      <c r="B542" s="214"/>
      <c r="F542" s="145"/>
      <c r="G542" s="145"/>
      <c r="H542" s="208"/>
      <c r="I542" s="146"/>
    </row>
    <row r="543" spans="1:9" s="17" customFormat="1" ht="15.6" x14ac:dyDescent="0.3">
      <c r="B543" s="214"/>
      <c r="F543" s="145"/>
      <c r="G543" s="145"/>
      <c r="H543" s="208"/>
      <c r="I543" s="146"/>
    </row>
    <row r="544" spans="1:9" s="17" customFormat="1" ht="15.6" x14ac:dyDescent="0.3">
      <c r="B544" s="214"/>
      <c r="F544" s="145"/>
      <c r="G544" s="145"/>
      <c r="H544" s="208"/>
      <c r="I544" s="146"/>
    </row>
    <row r="545" spans="2:9" s="17" customFormat="1" ht="15.6" x14ac:dyDescent="0.3">
      <c r="B545" s="214"/>
      <c r="F545" s="145"/>
      <c r="G545" s="145"/>
      <c r="H545" s="208"/>
      <c r="I545" s="146"/>
    </row>
    <row r="546" spans="2:9" s="17" customFormat="1" ht="15.6" x14ac:dyDescent="0.3">
      <c r="B546" s="214"/>
      <c r="F546" s="145"/>
      <c r="G546" s="145"/>
      <c r="H546" s="208"/>
      <c r="I546" s="146"/>
    </row>
    <row r="547" spans="2:9" s="17" customFormat="1" ht="15.6" x14ac:dyDescent="0.3">
      <c r="B547" s="214"/>
      <c r="F547" s="145"/>
      <c r="G547" s="145"/>
      <c r="H547" s="208"/>
      <c r="I547" s="146"/>
    </row>
    <row r="548" spans="2:9" s="17" customFormat="1" ht="15.6" x14ac:dyDescent="0.3">
      <c r="B548" s="214"/>
      <c r="F548" s="145"/>
      <c r="G548" s="145"/>
      <c r="H548" s="208"/>
      <c r="I548" s="146"/>
    </row>
    <row r="549" spans="2:9" s="17" customFormat="1" ht="15.6" x14ac:dyDescent="0.3">
      <c r="B549" s="214"/>
      <c r="F549" s="145"/>
      <c r="G549" s="145"/>
      <c r="H549" s="208"/>
      <c r="I549" s="146"/>
    </row>
    <row r="550" spans="2:9" s="17" customFormat="1" ht="15.6" x14ac:dyDescent="0.3">
      <c r="B550" s="214"/>
      <c r="F550" s="145"/>
      <c r="G550" s="145"/>
      <c r="H550" s="208"/>
      <c r="I550" s="146"/>
    </row>
    <row r="551" spans="2:9" s="17" customFormat="1" ht="15.6" x14ac:dyDescent="0.3">
      <c r="B551" s="214"/>
      <c r="F551" s="145"/>
      <c r="G551" s="145"/>
      <c r="H551" s="208"/>
      <c r="I551" s="146"/>
    </row>
    <row r="552" spans="2:9" s="17" customFormat="1" ht="15.6" x14ac:dyDescent="0.3">
      <c r="B552" s="214"/>
      <c r="F552" s="145"/>
      <c r="G552" s="145"/>
      <c r="H552" s="208"/>
      <c r="I552" s="146"/>
    </row>
    <row r="553" spans="2:9" s="17" customFormat="1" ht="15.6" x14ac:dyDescent="0.3">
      <c r="B553" s="214"/>
      <c r="F553" s="145"/>
      <c r="G553" s="145"/>
      <c r="H553" s="208"/>
      <c r="I553" s="146"/>
    </row>
    <row r="554" spans="2:9" s="17" customFormat="1" ht="15.6" x14ac:dyDescent="0.3">
      <c r="B554" s="214"/>
      <c r="F554" s="145"/>
      <c r="G554" s="145"/>
      <c r="H554" s="208"/>
      <c r="I554" s="146"/>
    </row>
    <row r="555" spans="2:9" s="17" customFormat="1" ht="15.6" x14ac:dyDescent="0.3">
      <c r="B555" s="214"/>
      <c r="F555" s="145"/>
      <c r="G555" s="145"/>
      <c r="H555" s="208"/>
      <c r="I555" s="146"/>
    </row>
    <row r="556" spans="2:9" s="17" customFormat="1" ht="15.6" x14ac:dyDescent="0.3">
      <c r="B556" s="214"/>
      <c r="F556" s="145"/>
      <c r="G556" s="145"/>
      <c r="H556" s="208"/>
      <c r="I556" s="146"/>
    </row>
    <row r="557" spans="2:9" s="17" customFormat="1" ht="15.6" x14ac:dyDescent="0.3">
      <c r="B557" s="214"/>
      <c r="F557" s="145"/>
      <c r="G557" s="145"/>
      <c r="H557" s="208"/>
      <c r="I557" s="146"/>
    </row>
    <row r="558" spans="2:9" s="17" customFormat="1" ht="15.6" x14ac:dyDescent="0.3">
      <c r="B558" s="214"/>
      <c r="F558" s="145"/>
      <c r="G558" s="145"/>
      <c r="H558" s="208"/>
      <c r="I558" s="146"/>
    </row>
    <row r="559" spans="2:9" s="17" customFormat="1" ht="15.6" x14ac:dyDescent="0.3">
      <c r="B559" s="214"/>
      <c r="F559" s="145"/>
      <c r="G559" s="145"/>
      <c r="H559" s="208"/>
      <c r="I559" s="146"/>
    </row>
    <row r="560" spans="2:9" s="17" customFormat="1" ht="15.6" x14ac:dyDescent="0.3">
      <c r="B560" s="214"/>
      <c r="F560" s="145"/>
      <c r="G560" s="145"/>
      <c r="H560" s="208"/>
      <c r="I560" s="146"/>
    </row>
    <row r="561" spans="1:9" s="17" customFormat="1" ht="15.6" x14ac:dyDescent="0.3">
      <c r="B561" s="214"/>
      <c r="F561" s="145"/>
      <c r="G561" s="145"/>
      <c r="H561" s="208"/>
      <c r="I561" s="146"/>
    </row>
    <row r="562" spans="1:9" s="17" customFormat="1" ht="15.6" x14ac:dyDescent="0.3">
      <c r="B562" s="214"/>
      <c r="F562" s="145"/>
      <c r="G562" s="145"/>
      <c r="H562" s="208"/>
      <c r="I562" s="146"/>
    </row>
    <row r="563" spans="1:9" s="17" customFormat="1" ht="15.6" x14ac:dyDescent="0.3">
      <c r="A563" s="14"/>
      <c r="B563" s="215"/>
      <c r="C563" s="144"/>
      <c r="D563" s="144"/>
      <c r="E563" s="21"/>
      <c r="F563" s="147"/>
      <c r="G563" s="147"/>
      <c r="H563" s="209"/>
      <c r="I563" s="22"/>
    </row>
    <row r="564" spans="1:9" s="144" customFormat="1" ht="15.6" x14ac:dyDescent="0.3">
      <c r="A564" s="202"/>
      <c r="B564" s="215"/>
      <c r="F564" s="147"/>
      <c r="G564" s="147"/>
    </row>
    <row r="565" spans="1:9" s="17" customFormat="1" ht="15.6" x14ac:dyDescent="0.3">
      <c r="A565" s="14"/>
      <c r="B565" s="216"/>
      <c r="C565" s="217"/>
      <c r="D565" s="23"/>
      <c r="E565" s="217"/>
      <c r="F565" s="218"/>
      <c r="G565" s="218"/>
      <c r="H565" s="208"/>
      <c r="I565" s="24"/>
    </row>
    <row r="566" spans="1:9" s="17" customFormat="1" ht="15.6" x14ac:dyDescent="0.3">
      <c r="A566" s="14"/>
      <c r="B566" s="216"/>
      <c r="C566" s="217"/>
      <c r="D566" s="23"/>
      <c r="E566" s="217"/>
      <c r="F566" s="218"/>
      <c r="G566" s="218"/>
      <c r="H566" s="208"/>
      <c r="I566" s="24"/>
    </row>
    <row r="567" spans="1:9" s="17" customFormat="1" ht="15.6" x14ac:dyDescent="0.3">
      <c r="A567" s="14"/>
      <c r="B567" s="216"/>
      <c r="C567" s="217"/>
      <c r="D567" s="23"/>
      <c r="E567" s="217"/>
      <c r="F567" s="218"/>
      <c r="G567" s="218"/>
      <c r="H567" s="208"/>
      <c r="I567" s="24"/>
    </row>
    <row r="568" spans="1:9" s="17" customFormat="1" ht="15.6" x14ac:dyDescent="0.3">
      <c r="A568" s="14"/>
      <c r="B568" s="216"/>
      <c r="C568" s="217"/>
      <c r="D568" s="23"/>
      <c r="E568" s="217"/>
      <c r="F568" s="218"/>
      <c r="G568" s="218"/>
      <c r="H568" s="208"/>
      <c r="I568" s="24"/>
    </row>
    <row r="569" spans="1:9" s="17" customFormat="1" ht="15.6" x14ac:dyDescent="0.3">
      <c r="A569" s="14"/>
      <c r="B569" s="216"/>
      <c r="C569" s="217"/>
      <c r="D569" s="23"/>
      <c r="E569" s="217"/>
      <c r="F569" s="218"/>
      <c r="G569" s="218"/>
      <c r="H569" s="208"/>
      <c r="I569" s="24"/>
    </row>
    <row r="570" spans="1:9" s="17" customFormat="1" ht="15.6" x14ac:dyDescent="0.3">
      <c r="A570" s="14"/>
      <c r="B570" s="216"/>
      <c r="C570" s="217"/>
      <c r="D570" s="23"/>
      <c r="E570" s="217"/>
      <c r="F570" s="218"/>
      <c r="G570" s="218"/>
      <c r="H570" s="208"/>
      <c r="I570" s="24"/>
    </row>
    <row r="571" spans="1:9" s="17" customFormat="1" ht="15.6" x14ac:dyDescent="0.3">
      <c r="A571" s="14"/>
      <c r="B571" s="216"/>
      <c r="C571" s="217"/>
      <c r="D571" s="23"/>
      <c r="E571" s="217"/>
      <c r="F571" s="15"/>
      <c r="G571" s="15"/>
      <c r="H571" s="208"/>
      <c r="I571" s="24"/>
    </row>
    <row r="572" spans="1:9" s="17" customFormat="1" ht="15.6" x14ac:dyDescent="0.3">
      <c r="A572" s="14"/>
      <c r="B572" s="216"/>
      <c r="C572" s="217"/>
      <c r="D572" s="23"/>
      <c r="E572" s="217"/>
      <c r="F572" s="218"/>
      <c r="G572" s="218"/>
      <c r="H572" s="208"/>
      <c r="I572" s="24"/>
    </row>
    <row r="573" spans="1:9" s="17" customFormat="1" ht="15.6" x14ac:dyDescent="0.3">
      <c r="A573" s="14"/>
      <c r="B573" s="216"/>
      <c r="C573" s="217"/>
      <c r="D573" s="23"/>
      <c r="E573" s="217"/>
      <c r="F573" s="218"/>
      <c r="G573" s="218"/>
      <c r="H573" s="208"/>
      <c r="I573" s="24"/>
    </row>
    <row r="574" spans="1:9" s="17" customFormat="1" ht="15.6" x14ac:dyDescent="0.3">
      <c r="A574" s="14"/>
      <c r="B574" s="216"/>
      <c r="C574" s="217"/>
      <c r="D574" s="23"/>
      <c r="E574" s="217"/>
      <c r="F574" s="218"/>
      <c r="G574" s="218"/>
      <c r="H574" s="208"/>
      <c r="I574" s="24"/>
    </row>
    <row r="575" spans="1:9" s="17" customFormat="1" ht="15.6" x14ac:dyDescent="0.3">
      <c r="A575" s="14"/>
      <c r="B575" s="216"/>
      <c r="C575" s="217"/>
      <c r="D575" s="23"/>
      <c r="E575" s="217"/>
      <c r="F575" s="218"/>
      <c r="G575" s="218"/>
      <c r="H575" s="208"/>
      <c r="I575" s="24"/>
    </row>
    <row r="576" spans="1:9" s="17" customFormat="1" ht="15.6" x14ac:dyDescent="0.3">
      <c r="A576" s="14"/>
      <c r="B576" s="216"/>
      <c r="C576" s="217"/>
      <c r="D576" s="23"/>
      <c r="E576" s="217"/>
      <c r="F576" s="218"/>
      <c r="G576" s="218"/>
      <c r="H576" s="208"/>
      <c r="I576" s="24"/>
    </row>
    <row r="577" spans="1:9" s="14" customFormat="1" ht="15.6" x14ac:dyDescent="0.3">
      <c r="B577" s="216"/>
      <c r="D577" s="23"/>
      <c r="E577" s="217"/>
      <c r="F577" s="218"/>
      <c r="G577" s="218"/>
      <c r="H577" s="210"/>
      <c r="I577" s="24"/>
    </row>
    <row r="578" spans="1:9" s="17" customFormat="1" ht="15.6" x14ac:dyDescent="0.3">
      <c r="A578" s="14"/>
      <c r="B578" s="215"/>
      <c r="D578" s="144"/>
      <c r="E578" s="21"/>
      <c r="F578" s="15"/>
      <c r="G578" s="15"/>
      <c r="H578" s="209"/>
      <c r="I578" s="22"/>
    </row>
    <row r="579" spans="1:9" s="14" customFormat="1" ht="15.6" x14ac:dyDescent="0.3">
      <c r="A579" s="12"/>
      <c r="B579" s="219"/>
      <c r="E579" s="13"/>
      <c r="F579" s="15"/>
      <c r="G579" s="15"/>
      <c r="H579" s="18"/>
      <c r="I579" s="19"/>
    </row>
    <row r="580" spans="1:9" s="14" customFormat="1" ht="15.6" x14ac:dyDescent="0.3">
      <c r="B580" s="220"/>
      <c r="E580" s="13"/>
      <c r="F580" s="15"/>
      <c r="G580" s="15"/>
      <c r="H580" s="210"/>
      <c r="I580" s="16"/>
    </row>
    <row r="581" spans="1:9" s="14" customFormat="1" ht="15.6" x14ac:dyDescent="0.3">
      <c r="B581" s="220"/>
      <c r="E581" s="13"/>
      <c r="F581" s="15"/>
      <c r="G581" s="15"/>
      <c r="H581" s="210"/>
      <c r="I581" s="16"/>
    </row>
    <row r="582" spans="1:9" s="14" customFormat="1" ht="15.6" x14ac:dyDescent="0.3">
      <c r="B582" s="220"/>
      <c r="E582" s="13"/>
      <c r="F582" s="15"/>
      <c r="G582" s="15"/>
      <c r="H582" s="210"/>
      <c r="I582" s="16"/>
    </row>
    <row r="583" spans="1:9" s="14" customFormat="1" ht="15.6" x14ac:dyDescent="0.3">
      <c r="B583" s="220"/>
      <c r="E583" s="13"/>
      <c r="F583" s="15"/>
      <c r="G583" s="15"/>
      <c r="H583" s="210"/>
      <c r="I583" s="16"/>
    </row>
    <row r="584" spans="1:9" s="14" customFormat="1" ht="15.6" x14ac:dyDescent="0.3">
      <c r="B584" s="220"/>
      <c r="E584" s="13"/>
      <c r="F584" s="15"/>
      <c r="G584" s="15"/>
      <c r="H584" s="210"/>
      <c r="I584" s="16"/>
    </row>
    <row r="585" spans="1:9" s="14" customFormat="1" ht="15.6" x14ac:dyDescent="0.3">
      <c r="B585" s="220"/>
      <c r="E585" s="13"/>
      <c r="F585" s="15"/>
      <c r="G585" s="15"/>
      <c r="H585" s="210"/>
      <c r="I585" s="16"/>
    </row>
    <row r="586" spans="1:9" s="14" customFormat="1" ht="15.6" x14ac:dyDescent="0.3">
      <c r="B586" s="220"/>
      <c r="E586" s="13"/>
      <c r="F586" s="15"/>
      <c r="G586" s="15"/>
      <c r="H586" s="210"/>
      <c r="I586" s="16"/>
    </row>
    <row r="587" spans="1:9" s="14" customFormat="1" ht="15.6" x14ac:dyDescent="0.3">
      <c r="B587" s="220"/>
      <c r="E587" s="13"/>
      <c r="F587" s="15"/>
      <c r="G587" s="15"/>
      <c r="H587" s="210"/>
      <c r="I587" s="16"/>
    </row>
    <row r="588" spans="1:9" s="14" customFormat="1" ht="15.6" x14ac:dyDescent="0.3">
      <c r="B588" s="220"/>
      <c r="E588" s="13"/>
      <c r="F588" s="15"/>
      <c r="G588" s="15"/>
      <c r="H588" s="210"/>
      <c r="I588" s="16"/>
    </row>
    <row r="589" spans="1:9" s="14" customFormat="1" ht="15.6" x14ac:dyDescent="0.3">
      <c r="B589" s="220"/>
      <c r="E589" s="13"/>
      <c r="F589" s="15"/>
      <c r="G589" s="15"/>
      <c r="H589" s="210"/>
      <c r="I589" s="16"/>
    </row>
    <row r="590" spans="1:9" s="14" customFormat="1" ht="15.6" x14ac:dyDescent="0.3">
      <c r="B590" s="220"/>
      <c r="E590" s="13"/>
      <c r="F590" s="15"/>
      <c r="G590" s="15"/>
      <c r="H590" s="210"/>
      <c r="I590" s="16"/>
    </row>
    <row r="591" spans="1:9" s="14" customFormat="1" ht="15.6" x14ac:dyDescent="0.3">
      <c r="B591" s="220"/>
      <c r="E591" s="13"/>
      <c r="F591" s="15"/>
      <c r="G591" s="15"/>
      <c r="H591" s="210"/>
      <c r="I591" s="16"/>
    </row>
    <row r="592" spans="1:9" s="14" customFormat="1" ht="15.6" x14ac:dyDescent="0.3">
      <c r="B592" s="220"/>
      <c r="E592" s="13"/>
      <c r="F592" s="221"/>
      <c r="G592" s="221"/>
      <c r="H592" s="18"/>
      <c r="I592" s="16"/>
    </row>
    <row r="593" spans="1:9" s="14" customFormat="1" ht="15.6" x14ac:dyDescent="0.3">
      <c r="B593" s="219"/>
      <c r="E593" s="13"/>
      <c r="F593" s="15"/>
      <c r="G593" s="15"/>
      <c r="H593" s="18"/>
      <c r="I593" s="19"/>
    </row>
    <row r="594" spans="1:9" s="14" customFormat="1" ht="15.6" x14ac:dyDescent="0.3">
      <c r="B594" s="220"/>
      <c r="E594" s="13"/>
      <c r="F594" s="15"/>
      <c r="G594" s="15"/>
      <c r="H594" s="210"/>
      <c r="I594" s="16"/>
    </row>
    <row r="595" spans="1:9" s="14" customFormat="1" ht="15.6" x14ac:dyDescent="0.3">
      <c r="B595" s="220"/>
      <c r="E595" s="13"/>
      <c r="F595" s="15"/>
      <c r="G595" s="15"/>
      <c r="H595" s="210"/>
      <c r="I595" s="16"/>
    </row>
    <row r="596" spans="1:9" s="14" customFormat="1" ht="15.6" x14ac:dyDescent="0.3">
      <c r="B596" s="220"/>
      <c r="E596" s="13"/>
      <c r="F596" s="15"/>
      <c r="G596" s="15"/>
      <c r="H596" s="210"/>
      <c r="I596" s="16"/>
    </row>
    <row r="597" spans="1:9" s="14" customFormat="1" ht="15.6" x14ac:dyDescent="0.3">
      <c r="B597" s="220"/>
      <c r="E597" s="13"/>
      <c r="F597" s="15"/>
      <c r="G597" s="15"/>
      <c r="H597" s="210"/>
      <c r="I597" s="16"/>
    </row>
    <row r="598" spans="1:9" s="14" customFormat="1" ht="15.6" x14ac:dyDescent="0.3">
      <c r="B598" s="220"/>
      <c r="E598" s="13"/>
      <c r="F598" s="15"/>
      <c r="G598" s="15"/>
      <c r="H598" s="210"/>
      <c r="I598" s="16"/>
    </row>
    <row r="599" spans="1:9" s="14" customFormat="1" ht="15.6" x14ac:dyDescent="0.3">
      <c r="B599" s="220"/>
      <c r="E599" s="13"/>
      <c r="F599" s="15"/>
      <c r="G599" s="15"/>
      <c r="H599" s="210"/>
      <c r="I599" s="16"/>
    </row>
    <row r="600" spans="1:9" s="14" customFormat="1" ht="15.6" x14ac:dyDescent="0.3">
      <c r="B600" s="220"/>
      <c r="E600" s="13"/>
      <c r="F600" s="15"/>
      <c r="G600" s="15"/>
      <c r="H600" s="210"/>
      <c r="I600" s="16"/>
    </row>
    <row r="601" spans="1:9" x14ac:dyDescent="0.3">
      <c r="F601" s="222"/>
      <c r="G601" s="222"/>
    </row>
    <row r="602" spans="1:9" x14ac:dyDescent="0.3">
      <c r="A602" s="11"/>
      <c r="B602" s="151"/>
      <c r="C602" s="11"/>
      <c r="D602" s="11"/>
      <c r="E602" s="11"/>
      <c r="H602" s="11"/>
      <c r="I602" s="11"/>
    </row>
    <row r="603" spans="1:9" s="11" customFormat="1" x14ac:dyDescent="0.3">
      <c r="A603"/>
      <c r="B603" s="154"/>
      <c r="C603"/>
      <c r="D603"/>
      <c r="E603"/>
      <c r="F603" s="5"/>
      <c r="G603" s="5"/>
      <c r="H603" s="10"/>
      <c r="I603" s="9"/>
    </row>
    <row r="604" spans="1:9" x14ac:dyDescent="0.3">
      <c r="B604" s="154"/>
      <c r="E604"/>
      <c r="H604" s="211"/>
      <c r="I604" s="9"/>
    </row>
    <row r="605" spans="1:9" x14ac:dyDescent="0.3">
      <c r="B605" s="154"/>
      <c r="E605"/>
      <c r="H605" s="211"/>
      <c r="I605" s="9"/>
    </row>
    <row r="606" spans="1:9" x14ac:dyDescent="0.3">
      <c r="B606" s="154"/>
      <c r="E606"/>
      <c r="H606" s="211"/>
      <c r="I606" s="9"/>
    </row>
    <row r="607" spans="1:9" x14ac:dyDescent="0.3">
      <c r="B607" s="154"/>
      <c r="E607"/>
      <c r="H607" s="211"/>
      <c r="I607" s="9"/>
    </row>
    <row r="608" spans="1:9" x14ac:dyDescent="0.3">
      <c r="B608" s="154"/>
      <c r="E608"/>
      <c r="H608" s="211"/>
      <c r="I608" s="9"/>
    </row>
    <row r="609" spans="2:9" x14ac:dyDescent="0.3">
      <c r="B609" s="154"/>
      <c r="E609"/>
      <c r="H609" s="211"/>
      <c r="I609" s="9"/>
    </row>
  </sheetData>
  <phoneticPr fontId="34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I358"/>
  <sheetViews>
    <sheetView showGridLines="0" zoomScale="85" zoomScaleNormal="80" workbookViewId="0">
      <pane ySplit="7" topLeftCell="A8" activePane="bottomLeft" state="frozen"/>
      <selection pane="bottomLeft" activeCell="C3" sqref="C3"/>
    </sheetView>
  </sheetViews>
  <sheetFormatPr defaultColWidth="9" defaultRowHeight="14.4" x14ac:dyDescent="0.3"/>
  <cols>
    <col min="1" max="1" width="25.44140625" style="152" customWidth="1"/>
    <col min="2" max="2" width="10.33203125" customWidth="1"/>
    <col min="3" max="3" width="33.5546875" bestFit="1" customWidth="1"/>
    <col min="4" max="4" width="24.33203125" customWidth="1"/>
    <col min="5" max="5" width="82.88671875" style="1" customWidth="1"/>
    <col min="6" max="6" width="15.5546875" customWidth="1"/>
    <col min="7" max="7" width="17" style="2" bestFit="1" customWidth="1"/>
    <col min="8" max="8" width="13.5546875" style="2" customWidth="1"/>
    <col min="9" max="9" width="14.33203125" customWidth="1"/>
  </cols>
  <sheetData>
    <row r="1" spans="1:9" s="26" customFormat="1" ht="18" x14ac:dyDescent="0.35">
      <c r="A1" s="81" t="s">
        <v>0</v>
      </c>
      <c r="B1" s="96"/>
      <c r="C1" s="136" t="s">
        <v>1</v>
      </c>
      <c r="E1" s="28"/>
      <c r="G1" s="135"/>
      <c r="H1" s="135"/>
    </row>
    <row r="2" spans="1:9" s="26" customFormat="1" ht="18" x14ac:dyDescent="0.35">
      <c r="A2" s="81" t="s">
        <v>2</v>
      </c>
      <c r="B2" s="96"/>
      <c r="C2" s="27" t="s">
        <v>3</v>
      </c>
      <c r="E2" s="28"/>
      <c r="G2" s="135"/>
      <c r="H2" s="135"/>
    </row>
    <row r="3" spans="1:9" s="26" customFormat="1" ht="18" x14ac:dyDescent="0.35">
      <c r="A3" s="81" t="s">
        <v>4</v>
      </c>
      <c r="B3" s="96"/>
      <c r="C3" s="137">
        <f>'Commercial Products '!B3</f>
        <v>45224</v>
      </c>
      <c r="E3" s="28"/>
      <c r="G3" s="135"/>
      <c r="H3" s="135"/>
    </row>
    <row r="4" spans="1:9" s="26" customFormat="1" ht="21" x14ac:dyDescent="0.4">
      <c r="A4" s="81" t="s">
        <v>5</v>
      </c>
      <c r="B4" s="96"/>
      <c r="C4" s="139" t="s">
        <v>6</v>
      </c>
      <c r="E4" s="28"/>
      <c r="G4" s="135"/>
      <c r="H4" s="135"/>
    </row>
    <row r="5" spans="1:9" ht="21" x14ac:dyDescent="0.4">
      <c r="A5" s="12" t="s">
        <v>937</v>
      </c>
    </row>
    <row r="6" spans="1:9" x14ac:dyDescent="0.3">
      <c r="F6" s="149"/>
      <c r="G6" s="149"/>
      <c r="H6" s="149"/>
    </row>
    <row r="7" spans="1:9" s="6" customFormat="1" ht="36" x14ac:dyDescent="0.35">
      <c r="A7" s="159" t="s">
        <v>8</v>
      </c>
      <c r="B7" s="156" t="s">
        <v>9</v>
      </c>
      <c r="C7" s="156" t="s">
        <v>10</v>
      </c>
      <c r="D7" s="156" t="s">
        <v>11</v>
      </c>
      <c r="E7" s="156" t="s">
        <v>12</v>
      </c>
      <c r="F7" s="156" t="s">
        <v>13</v>
      </c>
      <c r="G7" s="158" t="s">
        <v>14</v>
      </c>
      <c r="H7" s="158" t="s">
        <v>15</v>
      </c>
      <c r="I7" s="156" t="s">
        <v>16</v>
      </c>
    </row>
    <row r="8" spans="1:9" s="150" customFormat="1" ht="18" x14ac:dyDescent="0.35">
      <c r="A8" s="182" t="s">
        <v>938</v>
      </c>
      <c r="B8" s="165">
        <v>2</v>
      </c>
      <c r="C8" s="50" t="s">
        <v>939</v>
      </c>
      <c r="D8" s="50" t="s">
        <v>21</v>
      </c>
      <c r="E8" s="50" t="s">
        <v>940</v>
      </c>
      <c r="F8" s="51">
        <v>899.99</v>
      </c>
      <c r="G8" s="43">
        <v>827.99</v>
      </c>
      <c r="H8" s="169">
        <v>0.08</v>
      </c>
      <c r="I8" s="164" t="s">
        <v>23</v>
      </c>
    </row>
    <row r="9" spans="1:9" s="150" customFormat="1" ht="18" x14ac:dyDescent="0.35">
      <c r="A9" s="182" t="s">
        <v>560</v>
      </c>
      <c r="B9" s="165">
        <v>2</v>
      </c>
      <c r="C9" s="50" t="s">
        <v>941</v>
      </c>
      <c r="D9" s="50" t="s">
        <v>21</v>
      </c>
      <c r="E9" s="50" t="s">
        <v>942</v>
      </c>
      <c r="F9" s="51">
        <v>699.99</v>
      </c>
      <c r="G9" s="43">
        <v>643.99</v>
      </c>
      <c r="H9" s="169">
        <v>0.08</v>
      </c>
      <c r="I9" s="164" t="s">
        <v>23</v>
      </c>
    </row>
    <row r="10" spans="1:9" s="150" customFormat="1" ht="18" x14ac:dyDescent="0.35">
      <c r="A10" s="182" t="s">
        <v>560</v>
      </c>
      <c r="B10" s="165">
        <v>2</v>
      </c>
      <c r="C10" s="50" t="s">
        <v>943</v>
      </c>
      <c r="D10" s="50" t="s">
        <v>21</v>
      </c>
      <c r="E10" s="50" t="s">
        <v>944</v>
      </c>
      <c r="F10" s="51">
        <v>699.99</v>
      </c>
      <c r="G10" s="43">
        <v>643.99</v>
      </c>
      <c r="H10" s="169">
        <v>0.08</v>
      </c>
      <c r="I10" s="164" t="s">
        <v>23</v>
      </c>
    </row>
    <row r="11" spans="1:9" s="150" customFormat="1" ht="18" x14ac:dyDescent="0.35">
      <c r="A11" s="182" t="s">
        <v>560</v>
      </c>
      <c r="B11" s="165">
        <v>2</v>
      </c>
      <c r="C11" s="50" t="s">
        <v>945</v>
      </c>
      <c r="D11" s="50" t="s">
        <v>21</v>
      </c>
      <c r="E11" s="50" t="s">
        <v>946</v>
      </c>
      <c r="F11" s="51">
        <v>699.99</v>
      </c>
      <c r="G11" s="43">
        <v>643.99</v>
      </c>
      <c r="H11" s="169">
        <v>0.08</v>
      </c>
      <c r="I11" s="164" t="s">
        <v>23</v>
      </c>
    </row>
    <row r="12" spans="1:9" s="150" customFormat="1" ht="18" x14ac:dyDescent="0.35">
      <c r="A12" s="182" t="s">
        <v>560</v>
      </c>
      <c r="B12" s="165">
        <v>2</v>
      </c>
      <c r="C12" s="50" t="s">
        <v>947</v>
      </c>
      <c r="D12" s="50" t="s">
        <v>21</v>
      </c>
      <c r="E12" s="50" t="s">
        <v>948</v>
      </c>
      <c r="F12" s="51">
        <v>899.99</v>
      </c>
      <c r="G12" s="43">
        <v>827.99</v>
      </c>
      <c r="H12" s="169">
        <v>0.08</v>
      </c>
      <c r="I12" s="164" t="s">
        <v>23</v>
      </c>
    </row>
    <row r="13" spans="1:9" s="150" customFormat="1" ht="18" x14ac:dyDescent="0.35">
      <c r="A13" s="182" t="s">
        <v>560</v>
      </c>
      <c r="B13" s="165">
        <v>2</v>
      </c>
      <c r="C13" s="50" t="s">
        <v>949</v>
      </c>
      <c r="D13" s="50" t="s">
        <v>21</v>
      </c>
      <c r="E13" s="50" t="s">
        <v>950</v>
      </c>
      <c r="F13" s="51">
        <v>899.99</v>
      </c>
      <c r="G13" s="43">
        <v>827.99</v>
      </c>
      <c r="H13" s="169">
        <v>0.08</v>
      </c>
      <c r="I13" s="164" t="s">
        <v>23</v>
      </c>
    </row>
    <row r="14" spans="1:9" s="150" customFormat="1" ht="18" x14ac:dyDescent="0.35">
      <c r="A14" s="182" t="s">
        <v>560</v>
      </c>
      <c r="B14" s="165">
        <v>2</v>
      </c>
      <c r="C14" s="50" t="s">
        <v>951</v>
      </c>
      <c r="D14" s="50" t="s">
        <v>21</v>
      </c>
      <c r="E14" s="50" t="s">
        <v>952</v>
      </c>
      <c r="F14" s="51">
        <v>899.99</v>
      </c>
      <c r="G14" s="43">
        <v>827.99</v>
      </c>
      <c r="H14" s="169">
        <v>0.08</v>
      </c>
      <c r="I14" s="164" t="s">
        <v>23</v>
      </c>
    </row>
    <row r="15" spans="1:9" s="150" customFormat="1" ht="18" x14ac:dyDescent="0.35">
      <c r="A15" s="182" t="s">
        <v>560</v>
      </c>
      <c r="B15" s="165">
        <v>2</v>
      </c>
      <c r="C15" s="50" t="s">
        <v>953</v>
      </c>
      <c r="D15" s="50" t="s">
        <v>21</v>
      </c>
      <c r="E15" s="50" t="s">
        <v>954</v>
      </c>
      <c r="F15" s="51">
        <v>1099.99</v>
      </c>
      <c r="G15" s="43">
        <v>1011.99</v>
      </c>
      <c r="H15" s="169">
        <v>0.08</v>
      </c>
      <c r="I15" s="164" t="s">
        <v>23</v>
      </c>
    </row>
    <row r="16" spans="1:9" s="150" customFormat="1" ht="18" x14ac:dyDescent="0.35">
      <c r="A16" s="182" t="s">
        <v>955</v>
      </c>
      <c r="B16" s="165">
        <v>2</v>
      </c>
      <c r="C16" s="50" t="s">
        <v>956</v>
      </c>
      <c r="D16" s="50" t="s">
        <v>21</v>
      </c>
      <c r="E16" s="191" t="s">
        <v>957</v>
      </c>
      <c r="F16" s="51">
        <v>249.99</v>
      </c>
      <c r="G16" s="43">
        <v>229.99</v>
      </c>
      <c r="H16" s="169">
        <v>0.08</v>
      </c>
      <c r="I16" s="164" t="s">
        <v>23</v>
      </c>
    </row>
    <row r="17" spans="1:9" s="150" customFormat="1" ht="18" x14ac:dyDescent="0.35">
      <c r="A17" s="182" t="s">
        <v>955</v>
      </c>
      <c r="B17" s="165">
        <v>2</v>
      </c>
      <c r="C17" s="50" t="s">
        <v>958</v>
      </c>
      <c r="D17" s="50" t="s">
        <v>21</v>
      </c>
      <c r="E17" s="180" t="s">
        <v>959</v>
      </c>
      <c r="F17" s="51">
        <v>329.99</v>
      </c>
      <c r="G17" s="43">
        <v>303.58999999999997</v>
      </c>
      <c r="H17" s="169">
        <v>0.08</v>
      </c>
      <c r="I17" s="164" t="s">
        <v>23</v>
      </c>
    </row>
    <row r="18" spans="1:9" s="150" customFormat="1" ht="18" x14ac:dyDescent="0.35">
      <c r="A18" s="182" t="s">
        <v>960</v>
      </c>
      <c r="B18" s="165">
        <v>3</v>
      </c>
      <c r="C18" s="50" t="s">
        <v>961</v>
      </c>
      <c r="D18" s="50" t="s">
        <v>21</v>
      </c>
      <c r="E18" s="191" t="s">
        <v>962</v>
      </c>
      <c r="F18" s="51">
        <v>399.99</v>
      </c>
      <c r="G18" s="43">
        <v>367.99</v>
      </c>
      <c r="H18" s="169">
        <v>0.08</v>
      </c>
      <c r="I18" s="164" t="s">
        <v>23</v>
      </c>
    </row>
    <row r="19" spans="1:9" s="150" customFormat="1" ht="18" x14ac:dyDescent="0.35">
      <c r="A19" s="182" t="s">
        <v>960</v>
      </c>
      <c r="B19" s="165">
        <v>3</v>
      </c>
      <c r="C19" s="50" t="s">
        <v>963</v>
      </c>
      <c r="D19" s="50" t="s">
        <v>21</v>
      </c>
      <c r="E19" s="180" t="s">
        <v>964</v>
      </c>
      <c r="F19" s="51">
        <v>429.99</v>
      </c>
      <c r="G19" s="43">
        <v>395.59</v>
      </c>
      <c r="H19" s="169">
        <v>0.08</v>
      </c>
      <c r="I19" s="164" t="s">
        <v>23</v>
      </c>
    </row>
    <row r="20" spans="1:9" s="150" customFormat="1" ht="18" x14ac:dyDescent="0.35">
      <c r="A20" s="182" t="s">
        <v>960</v>
      </c>
      <c r="B20" s="165">
        <v>3</v>
      </c>
      <c r="C20" s="50" t="s">
        <v>965</v>
      </c>
      <c r="D20" s="50" t="s">
        <v>21</v>
      </c>
      <c r="E20" s="180" t="s">
        <v>966</v>
      </c>
      <c r="F20" s="51">
        <v>499.99</v>
      </c>
      <c r="G20" s="43">
        <v>459.99</v>
      </c>
      <c r="H20" s="169">
        <v>0.08</v>
      </c>
      <c r="I20" s="164" t="s">
        <v>23</v>
      </c>
    </row>
    <row r="21" spans="1:9" s="150" customFormat="1" ht="18" x14ac:dyDescent="0.35">
      <c r="A21" s="182" t="s">
        <v>960</v>
      </c>
      <c r="B21" s="165">
        <v>3</v>
      </c>
      <c r="C21" s="50" t="s">
        <v>967</v>
      </c>
      <c r="D21" s="50" t="s">
        <v>21</v>
      </c>
      <c r="E21" s="180" t="s">
        <v>968</v>
      </c>
      <c r="F21" s="51">
        <v>549.99</v>
      </c>
      <c r="G21" s="43">
        <v>487.59</v>
      </c>
      <c r="H21" s="169">
        <v>0.08</v>
      </c>
      <c r="I21" s="164" t="s">
        <v>23</v>
      </c>
    </row>
    <row r="22" spans="1:9" s="150" customFormat="1" ht="18" x14ac:dyDescent="0.35">
      <c r="A22" s="182" t="s">
        <v>960</v>
      </c>
      <c r="B22" s="165">
        <v>3</v>
      </c>
      <c r="C22" s="50" t="s">
        <v>969</v>
      </c>
      <c r="D22" s="50" t="s">
        <v>21</v>
      </c>
      <c r="E22" s="191" t="s">
        <v>970</v>
      </c>
      <c r="F22" s="51">
        <v>549.99</v>
      </c>
      <c r="G22" s="43">
        <v>505.99</v>
      </c>
      <c r="H22" s="169">
        <v>0.08</v>
      </c>
      <c r="I22" s="164" t="s">
        <v>23</v>
      </c>
    </row>
    <row r="23" spans="1:9" s="150" customFormat="1" ht="18" x14ac:dyDescent="0.35">
      <c r="A23" s="182" t="s">
        <v>960</v>
      </c>
      <c r="B23" s="165">
        <v>3</v>
      </c>
      <c r="C23" s="50" t="s">
        <v>971</v>
      </c>
      <c r="D23" s="50" t="s">
        <v>21</v>
      </c>
      <c r="E23" s="191" t="s">
        <v>972</v>
      </c>
      <c r="F23" s="51">
        <v>579.99</v>
      </c>
      <c r="G23" s="43">
        <v>533.59</v>
      </c>
      <c r="H23" s="169">
        <v>0.08</v>
      </c>
      <c r="I23" s="164" t="s">
        <v>23</v>
      </c>
    </row>
    <row r="24" spans="1:9" s="150" customFormat="1" ht="18" x14ac:dyDescent="0.35">
      <c r="A24" s="182" t="s">
        <v>613</v>
      </c>
      <c r="B24" s="165">
        <v>3</v>
      </c>
      <c r="C24" s="50" t="s">
        <v>973</v>
      </c>
      <c r="D24" s="50" t="s">
        <v>21</v>
      </c>
      <c r="E24" s="50" t="s">
        <v>974</v>
      </c>
      <c r="F24" s="51">
        <v>399.99</v>
      </c>
      <c r="G24" s="43">
        <v>367.99</v>
      </c>
      <c r="H24" s="169">
        <v>0.08</v>
      </c>
      <c r="I24" s="168" t="s">
        <v>23</v>
      </c>
    </row>
    <row r="25" spans="1:9" s="150" customFormat="1" ht="18" x14ac:dyDescent="0.35">
      <c r="A25" s="182" t="s">
        <v>613</v>
      </c>
      <c r="B25" s="165">
        <v>3</v>
      </c>
      <c r="C25" s="50" t="s">
        <v>975</v>
      </c>
      <c r="D25" s="50" t="s">
        <v>21</v>
      </c>
      <c r="E25" s="50" t="s">
        <v>976</v>
      </c>
      <c r="F25" s="51">
        <v>549.99</v>
      </c>
      <c r="G25" s="43">
        <v>505.99</v>
      </c>
      <c r="H25" s="169">
        <v>0.08</v>
      </c>
      <c r="I25" s="168" t="s">
        <v>23</v>
      </c>
    </row>
    <row r="26" spans="1:9" s="150" customFormat="1" ht="18" x14ac:dyDescent="0.35">
      <c r="A26" s="182" t="s">
        <v>977</v>
      </c>
      <c r="B26" s="165" t="s">
        <v>766</v>
      </c>
      <c r="C26" s="50" t="s">
        <v>978</v>
      </c>
      <c r="D26" s="50" t="s">
        <v>21</v>
      </c>
      <c r="E26" s="50" t="s">
        <v>979</v>
      </c>
      <c r="F26" s="51">
        <v>799.8</v>
      </c>
      <c r="G26" s="43">
        <v>679.83</v>
      </c>
      <c r="H26" s="169">
        <v>0.15</v>
      </c>
      <c r="I26" s="168" t="s">
        <v>23</v>
      </c>
    </row>
    <row r="27" spans="1:9" s="150" customFormat="1" ht="18" x14ac:dyDescent="0.35">
      <c r="A27" s="182" t="s">
        <v>977</v>
      </c>
      <c r="B27" s="165" t="s">
        <v>766</v>
      </c>
      <c r="C27" s="50" t="s">
        <v>980</v>
      </c>
      <c r="D27" s="50" t="s">
        <v>21</v>
      </c>
      <c r="E27" s="50" t="s">
        <v>981</v>
      </c>
      <c r="F27" s="51">
        <v>399.8</v>
      </c>
      <c r="G27" s="43">
        <v>339.83</v>
      </c>
      <c r="H27" s="169">
        <v>0.15</v>
      </c>
      <c r="I27" s="168" t="s">
        <v>23</v>
      </c>
    </row>
    <row r="28" spans="1:9" s="26" customFormat="1" ht="18" x14ac:dyDescent="0.35">
      <c r="A28" s="75" t="s">
        <v>674</v>
      </c>
      <c r="B28" s="140">
        <v>2</v>
      </c>
      <c r="C28" s="162" t="s">
        <v>982</v>
      </c>
      <c r="D28" s="32" t="s">
        <v>21</v>
      </c>
      <c r="E28" s="49" t="s">
        <v>983</v>
      </c>
      <c r="F28" s="186">
        <v>29</v>
      </c>
      <c r="G28" s="43">
        <v>27.55</v>
      </c>
      <c r="H28" s="170">
        <v>0.05</v>
      </c>
      <c r="I28" s="168" t="s">
        <v>23</v>
      </c>
    </row>
    <row r="29" spans="1:9" s="26" customFormat="1" ht="18" x14ac:dyDescent="0.35">
      <c r="A29" s="75" t="s">
        <v>674</v>
      </c>
      <c r="B29" s="140">
        <v>2</v>
      </c>
      <c r="C29" s="162" t="s">
        <v>984</v>
      </c>
      <c r="D29" s="32" t="s">
        <v>21</v>
      </c>
      <c r="E29" s="49" t="s">
        <v>985</v>
      </c>
      <c r="F29" s="186">
        <v>49</v>
      </c>
      <c r="G29" s="43">
        <v>46.55</v>
      </c>
      <c r="H29" s="170">
        <v>0.05</v>
      </c>
      <c r="I29" s="168" t="s">
        <v>23</v>
      </c>
    </row>
    <row r="30" spans="1:9" s="26" customFormat="1" ht="18" x14ac:dyDescent="0.35">
      <c r="A30" s="75" t="s">
        <v>674</v>
      </c>
      <c r="B30" s="140">
        <v>2</v>
      </c>
      <c r="C30" s="162" t="s">
        <v>986</v>
      </c>
      <c r="D30" s="32" t="s">
        <v>21</v>
      </c>
      <c r="E30" s="49" t="s">
        <v>987</v>
      </c>
      <c r="F30" s="186">
        <v>69</v>
      </c>
      <c r="G30" s="43">
        <v>65.55</v>
      </c>
      <c r="H30" s="170">
        <v>0.05</v>
      </c>
      <c r="I30" s="168" t="s">
        <v>23</v>
      </c>
    </row>
    <row r="31" spans="1:9" s="26" customFormat="1" ht="18" x14ac:dyDescent="0.35">
      <c r="A31" s="75" t="s">
        <v>674</v>
      </c>
      <c r="B31" s="140">
        <v>2</v>
      </c>
      <c r="C31" s="162" t="s">
        <v>988</v>
      </c>
      <c r="D31" s="32" t="s">
        <v>21</v>
      </c>
      <c r="E31" s="49" t="s">
        <v>989</v>
      </c>
      <c r="F31" s="186">
        <v>19</v>
      </c>
      <c r="G31" s="43">
        <v>18.05</v>
      </c>
      <c r="H31" s="170">
        <v>0.05</v>
      </c>
      <c r="I31" s="168" t="s">
        <v>23</v>
      </c>
    </row>
    <row r="32" spans="1:9" s="26" customFormat="1" ht="18" x14ac:dyDescent="0.35">
      <c r="A32" s="75" t="s">
        <v>674</v>
      </c>
      <c r="B32" s="140">
        <v>2</v>
      </c>
      <c r="C32" s="162" t="s">
        <v>990</v>
      </c>
      <c r="D32" s="32" t="s">
        <v>21</v>
      </c>
      <c r="E32" s="49" t="s">
        <v>991</v>
      </c>
      <c r="F32" s="186">
        <v>89</v>
      </c>
      <c r="G32" s="43">
        <v>84.55</v>
      </c>
      <c r="H32" s="170">
        <v>0.05</v>
      </c>
      <c r="I32" s="168" t="s">
        <v>23</v>
      </c>
    </row>
    <row r="33" spans="1:9" s="26" customFormat="1" ht="18" x14ac:dyDescent="0.35">
      <c r="A33" s="75" t="s">
        <v>674</v>
      </c>
      <c r="B33" s="140">
        <v>2</v>
      </c>
      <c r="C33" s="162" t="s">
        <v>992</v>
      </c>
      <c r="D33" s="32" t="s">
        <v>21</v>
      </c>
      <c r="E33" s="49" t="s">
        <v>993</v>
      </c>
      <c r="F33" s="186">
        <v>39</v>
      </c>
      <c r="G33" s="43">
        <v>37.049999999999997</v>
      </c>
      <c r="H33" s="170">
        <v>0.05</v>
      </c>
      <c r="I33" s="168" t="s">
        <v>23</v>
      </c>
    </row>
    <row r="34" spans="1:9" s="26" customFormat="1" ht="16.5" customHeight="1" x14ac:dyDescent="0.35">
      <c r="A34" s="103"/>
      <c r="B34" s="104"/>
      <c r="C34" s="109"/>
      <c r="D34" s="115"/>
      <c r="E34" s="109"/>
      <c r="F34" s="90"/>
      <c r="G34" s="91"/>
      <c r="H34" s="116"/>
      <c r="I34" s="117"/>
    </row>
    <row r="35" spans="1:9" s="26" customFormat="1" ht="18" x14ac:dyDescent="0.35">
      <c r="A35" s="81"/>
      <c r="B35" s="82"/>
      <c r="C35" s="94"/>
      <c r="E35" s="94"/>
      <c r="F35" s="95"/>
      <c r="G35" s="91"/>
      <c r="H35" s="92"/>
      <c r="I35" s="102"/>
    </row>
    <row r="36" spans="1:9" s="26" customFormat="1" ht="18" x14ac:dyDescent="0.35">
      <c r="A36" s="81"/>
      <c r="B36" s="82"/>
      <c r="C36" s="94"/>
      <c r="E36" s="94"/>
      <c r="F36" s="95"/>
      <c r="G36" s="91"/>
      <c r="H36" s="92"/>
      <c r="I36" s="102"/>
    </row>
    <row r="37" spans="1:9" s="26" customFormat="1" ht="18" x14ac:dyDescent="0.35">
      <c r="A37" s="81"/>
      <c r="B37" s="82"/>
      <c r="C37" s="94"/>
      <c r="E37" s="94"/>
      <c r="F37" s="95"/>
      <c r="G37" s="91"/>
      <c r="H37" s="92"/>
      <c r="I37" s="102"/>
    </row>
    <row r="38" spans="1:9" s="26" customFormat="1" ht="18" x14ac:dyDescent="0.35">
      <c r="A38" s="81"/>
      <c r="B38" s="82"/>
      <c r="C38" s="94"/>
      <c r="E38" s="94"/>
      <c r="F38" s="95"/>
      <c r="G38" s="91"/>
      <c r="H38" s="92"/>
      <c r="I38" s="102"/>
    </row>
    <row r="39" spans="1:9" s="26" customFormat="1" ht="18" x14ac:dyDescent="0.35">
      <c r="A39" s="81"/>
      <c r="B39" s="82"/>
      <c r="C39" s="94"/>
      <c r="E39" s="94"/>
      <c r="F39" s="95"/>
      <c r="G39" s="91"/>
      <c r="H39" s="92"/>
      <c r="I39" s="102"/>
    </row>
    <row r="40" spans="1:9" s="26" customFormat="1" ht="18" x14ac:dyDescent="0.35">
      <c r="A40" s="81"/>
      <c r="B40" s="82"/>
      <c r="C40" s="94"/>
      <c r="E40" s="94"/>
      <c r="F40" s="95"/>
      <c r="G40" s="91"/>
      <c r="H40" s="92"/>
      <c r="I40" s="102"/>
    </row>
    <row r="41" spans="1:9" s="26" customFormat="1" ht="16.5" customHeight="1" x14ac:dyDescent="0.35">
      <c r="A41" s="103"/>
      <c r="B41" s="104"/>
      <c r="C41" s="109"/>
      <c r="E41" s="109"/>
      <c r="F41" s="90"/>
      <c r="G41" s="91"/>
      <c r="H41" s="92"/>
      <c r="I41" s="102"/>
    </row>
    <row r="42" spans="1:9" s="26" customFormat="1" ht="18" x14ac:dyDescent="0.35">
      <c r="A42" s="103"/>
      <c r="B42" s="104"/>
      <c r="C42" s="28"/>
      <c r="E42" s="109"/>
      <c r="F42" s="90"/>
      <c r="G42" s="91"/>
      <c r="H42" s="92"/>
      <c r="I42" s="102"/>
    </row>
    <row r="43" spans="1:9" s="26" customFormat="1" ht="18" x14ac:dyDescent="0.35">
      <c r="A43" s="103"/>
      <c r="B43" s="104"/>
      <c r="C43" s="28"/>
      <c r="E43" s="109"/>
      <c r="F43" s="90"/>
      <c r="G43" s="91"/>
      <c r="H43" s="92"/>
      <c r="I43" s="102"/>
    </row>
    <row r="44" spans="1:9" s="26" customFormat="1" ht="18" x14ac:dyDescent="0.35">
      <c r="A44" s="103"/>
      <c r="B44" s="104"/>
      <c r="C44" s="28"/>
      <c r="E44" s="109"/>
      <c r="F44" s="90"/>
      <c r="G44" s="91"/>
      <c r="H44" s="92"/>
      <c r="I44" s="102"/>
    </row>
    <row r="45" spans="1:9" s="26" customFormat="1" ht="18" x14ac:dyDescent="0.35">
      <c r="A45" s="103"/>
      <c r="B45" s="104"/>
      <c r="C45" s="86"/>
      <c r="F45" s="90"/>
      <c r="G45" s="85"/>
      <c r="H45" s="92"/>
      <c r="I45" s="102"/>
    </row>
    <row r="46" spans="1:9" s="26" customFormat="1" ht="18" x14ac:dyDescent="0.35">
      <c r="A46" s="103"/>
      <c r="B46" s="104"/>
      <c r="C46" s="86"/>
      <c r="F46" s="90"/>
      <c r="G46" s="85"/>
      <c r="H46" s="92"/>
      <c r="I46" s="102"/>
    </row>
    <row r="47" spans="1:9" s="26" customFormat="1" ht="18" x14ac:dyDescent="0.35">
      <c r="A47" s="103"/>
      <c r="B47" s="104"/>
      <c r="C47" s="86"/>
      <c r="F47" s="90"/>
      <c r="G47" s="85"/>
      <c r="H47" s="92"/>
      <c r="I47" s="102"/>
    </row>
    <row r="48" spans="1:9" s="26" customFormat="1" ht="18" x14ac:dyDescent="0.35">
      <c r="A48" s="103"/>
      <c r="B48" s="104"/>
      <c r="C48" s="86"/>
      <c r="F48" s="90"/>
      <c r="G48" s="83"/>
      <c r="H48" s="92"/>
      <c r="I48" s="102"/>
    </row>
    <row r="49" spans="1:9" s="26" customFormat="1" ht="18" x14ac:dyDescent="0.35">
      <c r="A49" s="103"/>
      <c r="B49" s="104"/>
      <c r="C49" s="86"/>
      <c r="F49" s="90"/>
      <c r="G49" s="83"/>
      <c r="H49" s="92"/>
      <c r="I49" s="102"/>
    </row>
    <row r="50" spans="1:9" s="26" customFormat="1" ht="18" x14ac:dyDescent="0.35">
      <c r="A50" s="103"/>
      <c r="B50" s="104"/>
      <c r="C50" s="86"/>
      <c r="F50" s="90"/>
      <c r="G50" s="83"/>
      <c r="H50" s="92"/>
      <c r="I50" s="102"/>
    </row>
    <row r="51" spans="1:9" s="26" customFormat="1" ht="18" x14ac:dyDescent="0.35">
      <c r="A51" s="81"/>
      <c r="B51" s="108"/>
      <c r="C51" s="89"/>
      <c r="D51" s="97"/>
      <c r="E51" s="89"/>
      <c r="F51" s="90"/>
      <c r="G51" s="83"/>
      <c r="H51" s="84"/>
      <c r="I51" s="93"/>
    </row>
    <row r="52" spans="1:9" s="26" customFormat="1" ht="18" x14ac:dyDescent="0.35">
      <c r="A52" s="81"/>
      <c r="B52" s="104"/>
      <c r="C52" s="105"/>
      <c r="D52" s="97"/>
      <c r="E52" s="105"/>
      <c r="F52" s="90"/>
      <c r="G52" s="83"/>
      <c r="H52" s="84"/>
      <c r="I52" s="93"/>
    </row>
    <row r="53" spans="1:9" s="26" customFormat="1" ht="18" x14ac:dyDescent="0.35">
      <c r="A53" s="81"/>
      <c r="B53" s="104"/>
      <c r="C53" s="105"/>
      <c r="D53" s="97"/>
      <c r="E53" s="118"/>
      <c r="F53" s="90"/>
      <c r="G53" s="83"/>
      <c r="H53" s="84"/>
      <c r="I53" s="93"/>
    </row>
    <row r="54" spans="1:9" s="97" customFormat="1" ht="18" x14ac:dyDescent="0.35">
      <c r="A54" s="87"/>
      <c r="B54" s="88"/>
      <c r="C54" s="106"/>
      <c r="E54" s="107"/>
      <c r="F54" s="98"/>
      <c r="G54" s="99"/>
      <c r="H54" s="100"/>
      <c r="I54" s="101"/>
    </row>
    <row r="358" spans="2:2" x14ac:dyDescent="0.3">
      <c r="B358" s="152"/>
    </row>
  </sheetData>
  <phoneticPr fontId="34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XFD245"/>
  <sheetViews>
    <sheetView zoomScale="80" zoomScaleNormal="80" workbookViewId="0">
      <pane ySplit="5" topLeftCell="A6" activePane="bottomLeft" state="frozen"/>
      <selection pane="bottomLeft" activeCell="A7" sqref="A7"/>
    </sheetView>
  </sheetViews>
  <sheetFormatPr defaultColWidth="9" defaultRowHeight="14.4" x14ac:dyDescent="0.3"/>
  <cols>
    <col min="1" max="1" width="21" customWidth="1"/>
    <col min="2" max="2" width="11" customWidth="1"/>
    <col min="3" max="3" width="42" customWidth="1"/>
    <col min="4" max="4" width="20.88671875" customWidth="1"/>
    <col min="5" max="5" width="142" style="1" customWidth="1"/>
    <col min="6" max="6" width="18.88671875" customWidth="1"/>
    <col min="7" max="7" width="16" style="2" customWidth="1"/>
    <col min="8" max="8" width="13.5546875" style="2" customWidth="1"/>
    <col min="9" max="9" width="14.33203125" customWidth="1"/>
    <col min="10" max="10" width="33" customWidth="1"/>
  </cols>
  <sheetData>
    <row r="1" spans="1:11" s="26" customFormat="1" ht="18" x14ac:dyDescent="0.35">
      <c r="A1" s="96" t="s">
        <v>0</v>
      </c>
      <c r="B1" s="96"/>
      <c r="C1" s="136" t="s">
        <v>1</v>
      </c>
      <c r="E1" s="28"/>
      <c r="G1" s="135"/>
      <c r="H1" s="135"/>
    </row>
    <row r="2" spans="1:11" s="26" customFormat="1" ht="18" x14ac:dyDescent="0.35">
      <c r="A2" s="96" t="s">
        <v>2</v>
      </c>
      <c r="B2" s="96"/>
      <c r="C2" s="27" t="s">
        <v>3</v>
      </c>
      <c r="E2" s="28"/>
      <c r="G2" s="135"/>
      <c r="H2" s="135"/>
    </row>
    <row r="3" spans="1:11" s="26" customFormat="1" ht="18" x14ac:dyDescent="0.35">
      <c r="A3" s="96" t="s">
        <v>4</v>
      </c>
      <c r="B3" s="96"/>
      <c r="C3" s="137">
        <f>'Commercial Products '!B3</f>
        <v>45224</v>
      </c>
      <c r="E3" s="28"/>
      <c r="G3" s="135"/>
      <c r="H3" s="135"/>
    </row>
    <row r="4" spans="1:11" s="26" customFormat="1" ht="21" x14ac:dyDescent="0.4">
      <c r="A4" s="96" t="s">
        <v>5</v>
      </c>
      <c r="B4" s="96"/>
      <c r="C4" s="139" t="s">
        <v>6</v>
      </c>
      <c r="E4" s="28"/>
      <c r="G4" s="135"/>
      <c r="H4" s="135"/>
    </row>
    <row r="5" spans="1:11" s="6" customFormat="1" ht="36" x14ac:dyDescent="0.35">
      <c r="B5" s="141" t="s">
        <v>9</v>
      </c>
      <c r="C5" s="141" t="s">
        <v>10</v>
      </c>
      <c r="D5" s="141" t="s">
        <v>11</v>
      </c>
      <c r="E5" s="141" t="s">
        <v>12</v>
      </c>
      <c r="F5" s="142" t="s">
        <v>13</v>
      </c>
      <c r="G5" s="143" t="s">
        <v>14</v>
      </c>
      <c r="H5" s="143" t="s">
        <v>15</v>
      </c>
      <c r="I5" s="142" t="s">
        <v>16</v>
      </c>
    </row>
    <row r="6" spans="1:11" s="14" customFormat="1" ht="21" x14ac:dyDescent="0.4">
      <c r="A6" s="233" t="s">
        <v>994</v>
      </c>
      <c r="B6" s="233"/>
      <c r="C6" s="233"/>
      <c r="D6" s="233"/>
      <c r="E6" s="233"/>
      <c r="G6" s="18"/>
      <c r="H6" s="18"/>
      <c r="I6" s="19"/>
    </row>
    <row r="7" spans="1:11" s="29" customFormat="1" ht="18" x14ac:dyDescent="0.35">
      <c r="A7" s="40" t="s">
        <v>995</v>
      </c>
      <c r="B7" s="32"/>
      <c r="C7" s="32"/>
      <c r="D7" s="32"/>
      <c r="E7" s="180"/>
      <c r="F7" s="32"/>
      <c r="G7" s="41"/>
      <c r="H7" s="41"/>
      <c r="I7" s="181"/>
      <c r="K7" s="36"/>
    </row>
    <row r="8" spans="1:11" s="29" customFormat="1" ht="16.2" customHeight="1" x14ac:dyDescent="0.35">
      <c r="A8" s="32"/>
      <c r="B8" s="64" t="s">
        <v>766</v>
      </c>
      <c r="C8" s="140" t="s">
        <v>996</v>
      </c>
      <c r="D8" s="32" t="s">
        <v>21</v>
      </c>
      <c r="E8" s="180" t="s">
        <v>997</v>
      </c>
      <c r="F8" s="186">
        <v>750</v>
      </c>
      <c r="G8" s="43">
        <f t="shared" ref="G8:G19" si="0">F8*(1-H8)</f>
        <v>600</v>
      </c>
      <c r="H8" s="48">
        <v>0.2</v>
      </c>
      <c r="I8" s="62" t="s">
        <v>31</v>
      </c>
    </row>
    <row r="9" spans="1:11" s="29" customFormat="1" ht="16.2" customHeight="1" x14ac:dyDescent="0.35">
      <c r="A9" s="32"/>
      <c r="B9" s="64" t="s">
        <v>766</v>
      </c>
      <c r="C9" s="140" t="s">
        <v>998</v>
      </c>
      <c r="D9" s="32" t="s">
        <v>21</v>
      </c>
      <c r="E9" s="180" t="s">
        <v>999</v>
      </c>
      <c r="F9" s="186">
        <v>15.5</v>
      </c>
      <c r="G9" s="43">
        <f t="shared" si="0"/>
        <v>12.4</v>
      </c>
      <c r="H9" s="48">
        <v>0.19999999999999996</v>
      </c>
      <c r="I9" s="62" t="s">
        <v>31</v>
      </c>
    </row>
    <row r="10" spans="1:11" s="29" customFormat="1" ht="16.2" customHeight="1" x14ac:dyDescent="0.35">
      <c r="A10" s="32"/>
      <c r="B10" s="64" t="s">
        <v>766</v>
      </c>
      <c r="C10" s="140" t="s">
        <v>1000</v>
      </c>
      <c r="D10" s="32" t="s">
        <v>21</v>
      </c>
      <c r="E10" s="180" t="s">
        <v>1001</v>
      </c>
      <c r="F10" s="186">
        <v>8.5</v>
      </c>
      <c r="G10" s="43">
        <f t="shared" si="0"/>
        <v>6.8000000000000007</v>
      </c>
      <c r="H10" s="48">
        <v>0.19999999999999996</v>
      </c>
      <c r="I10" s="62" t="s">
        <v>31</v>
      </c>
    </row>
    <row r="11" spans="1:11" s="29" customFormat="1" ht="16.2" customHeight="1" x14ac:dyDescent="0.35">
      <c r="A11" s="32"/>
      <c r="B11" s="64" t="s">
        <v>766</v>
      </c>
      <c r="C11" s="140" t="s">
        <v>1002</v>
      </c>
      <c r="D11" s="32" t="s">
        <v>21</v>
      </c>
      <c r="E11" s="180" t="s">
        <v>1003</v>
      </c>
      <c r="F11" s="186">
        <v>14</v>
      </c>
      <c r="G11" s="43">
        <f t="shared" si="0"/>
        <v>11.200000000000001</v>
      </c>
      <c r="H11" s="48">
        <v>0.19999999999999996</v>
      </c>
      <c r="I11" s="62" t="s">
        <v>31</v>
      </c>
    </row>
    <row r="12" spans="1:11" s="29" customFormat="1" ht="16.2" customHeight="1" x14ac:dyDescent="0.35">
      <c r="A12" s="32"/>
      <c r="B12" s="64" t="s">
        <v>766</v>
      </c>
      <c r="C12" s="140" t="s">
        <v>1004</v>
      </c>
      <c r="D12" s="32" t="s">
        <v>21</v>
      </c>
      <c r="E12" s="180" t="s">
        <v>1005</v>
      </c>
      <c r="F12" s="186">
        <v>10.5</v>
      </c>
      <c r="G12" s="43">
        <f t="shared" si="0"/>
        <v>8.4</v>
      </c>
      <c r="H12" s="48">
        <v>0.19999999999999996</v>
      </c>
      <c r="I12" s="62" t="s">
        <v>31</v>
      </c>
    </row>
    <row r="13" spans="1:11" s="29" customFormat="1" ht="16.2" customHeight="1" x14ac:dyDescent="0.35">
      <c r="A13" s="32"/>
      <c r="B13" s="64" t="s">
        <v>766</v>
      </c>
      <c r="C13" s="140" t="s">
        <v>1006</v>
      </c>
      <c r="D13" s="32" t="s">
        <v>21</v>
      </c>
      <c r="E13" s="180" t="s">
        <v>1007</v>
      </c>
      <c r="F13" s="186">
        <v>3</v>
      </c>
      <c r="G13" s="43">
        <f t="shared" si="0"/>
        <v>2.4</v>
      </c>
      <c r="H13" s="48">
        <v>0.20000000000000007</v>
      </c>
      <c r="I13" s="62" t="s">
        <v>31</v>
      </c>
    </row>
    <row r="14" spans="1:11" s="29" customFormat="1" ht="16.2" customHeight="1" x14ac:dyDescent="0.35">
      <c r="A14" s="32"/>
      <c r="B14" s="64" t="s">
        <v>766</v>
      </c>
      <c r="C14" s="140" t="s">
        <v>1008</v>
      </c>
      <c r="D14" s="32" t="s">
        <v>21</v>
      </c>
      <c r="E14" s="180" t="s">
        <v>1009</v>
      </c>
      <c r="F14" s="186">
        <v>16.5</v>
      </c>
      <c r="G14" s="43">
        <f t="shared" si="0"/>
        <v>13.200000000000001</v>
      </c>
      <c r="H14" s="48">
        <v>0.19999999999999996</v>
      </c>
      <c r="I14" s="62" t="s">
        <v>31</v>
      </c>
    </row>
    <row r="15" spans="1:11" s="29" customFormat="1" ht="16.2" customHeight="1" x14ac:dyDescent="0.35">
      <c r="A15" s="32"/>
      <c r="B15" s="64" t="s">
        <v>766</v>
      </c>
      <c r="C15" s="140" t="s">
        <v>1010</v>
      </c>
      <c r="D15" s="32" t="s">
        <v>21</v>
      </c>
      <c r="E15" s="180" t="s">
        <v>1011</v>
      </c>
      <c r="F15" s="186">
        <v>8.5</v>
      </c>
      <c r="G15" s="43">
        <f t="shared" si="0"/>
        <v>6.8000000000000007</v>
      </c>
      <c r="H15" s="48">
        <v>0.19999999999999996</v>
      </c>
      <c r="I15" s="62" t="s">
        <v>31</v>
      </c>
    </row>
    <row r="16" spans="1:11" s="29" customFormat="1" ht="16.2" customHeight="1" x14ac:dyDescent="0.35">
      <c r="A16" s="32"/>
      <c r="B16" s="64" t="s">
        <v>766</v>
      </c>
      <c r="C16" s="140" t="s">
        <v>1012</v>
      </c>
      <c r="D16" s="32" t="s">
        <v>21</v>
      </c>
      <c r="E16" s="180" t="s">
        <v>1013</v>
      </c>
      <c r="F16" s="186">
        <v>11</v>
      </c>
      <c r="G16" s="43">
        <f t="shared" si="0"/>
        <v>8.8000000000000007</v>
      </c>
      <c r="H16" s="48">
        <v>0.19999999999999996</v>
      </c>
      <c r="I16" s="62" t="s">
        <v>31</v>
      </c>
    </row>
    <row r="17" spans="1:9" s="29" customFormat="1" ht="16.2" customHeight="1" x14ac:dyDescent="0.35">
      <c r="A17" s="32"/>
      <c r="B17" s="64" t="s">
        <v>766</v>
      </c>
      <c r="C17" s="140" t="s">
        <v>1014</v>
      </c>
      <c r="D17" s="32" t="s">
        <v>21</v>
      </c>
      <c r="E17" s="180" t="s">
        <v>1015</v>
      </c>
      <c r="F17" s="186">
        <v>32.5</v>
      </c>
      <c r="G17" s="43">
        <f t="shared" si="0"/>
        <v>26</v>
      </c>
      <c r="H17" s="48">
        <v>0.19999999999999996</v>
      </c>
      <c r="I17" s="62" t="s">
        <v>31</v>
      </c>
    </row>
    <row r="18" spans="1:9" s="29" customFormat="1" ht="16.2" customHeight="1" x14ac:dyDescent="0.35">
      <c r="A18" s="32"/>
      <c r="B18" s="64" t="s">
        <v>766</v>
      </c>
      <c r="C18" s="140" t="s">
        <v>1016</v>
      </c>
      <c r="D18" s="32" t="s">
        <v>21</v>
      </c>
      <c r="E18" s="180" t="s">
        <v>1017</v>
      </c>
      <c r="F18" s="186">
        <v>10.5</v>
      </c>
      <c r="G18" s="43">
        <f t="shared" si="0"/>
        <v>8.4</v>
      </c>
      <c r="H18" s="48">
        <v>0.19999999999999996</v>
      </c>
      <c r="I18" s="62" t="s">
        <v>31</v>
      </c>
    </row>
    <row r="19" spans="1:9" s="29" customFormat="1" ht="16.2" customHeight="1" x14ac:dyDescent="0.35">
      <c r="A19" s="32"/>
      <c r="B19" s="64" t="s">
        <v>766</v>
      </c>
      <c r="C19" s="140" t="s">
        <v>1018</v>
      </c>
      <c r="D19" s="32" t="s">
        <v>21</v>
      </c>
      <c r="E19" s="180" t="s">
        <v>1019</v>
      </c>
      <c r="F19" s="186">
        <v>125</v>
      </c>
      <c r="G19" s="43">
        <f t="shared" si="0"/>
        <v>111.60714285714286</v>
      </c>
      <c r="H19" s="48">
        <v>0.1071428571428571</v>
      </c>
      <c r="I19" s="62" t="s">
        <v>31</v>
      </c>
    </row>
    <row r="20" spans="1:9" s="29" customFormat="1" ht="16.2" customHeight="1" x14ac:dyDescent="0.35">
      <c r="A20" s="32"/>
      <c r="B20" s="64" t="s">
        <v>766</v>
      </c>
      <c r="C20" s="140" t="s">
        <v>1020</v>
      </c>
      <c r="D20" s="32" t="s">
        <v>21</v>
      </c>
      <c r="E20" s="180" t="s">
        <v>1021</v>
      </c>
      <c r="F20" s="80" t="s">
        <v>1022</v>
      </c>
      <c r="G20" s="43"/>
      <c r="H20" s="41"/>
      <c r="I20" s="62" t="s">
        <v>31</v>
      </c>
    </row>
    <row r="21" spans="1:9" s="14" customFormat="1" ht="16.2" customHeight="1" x14ac:dyDescent="0.35">
      <c r="A21" s="32"/>
      <c r="B21" s="64" t="s">
        <v>766</v>
      </c>
      <c r="C21" s="140" t="s">
        <v>1023</v>
      </c>
      <c r="D21" s="32" t="s">
        <v>21</v>
      </c>
      <c r="E21" s="180" t="s">
        <v>1024</v>
      </c>
      <c r="F21" s="186">
        <v>49</v>
      </c>
      <c r="G21" s="43">
        <f t="shared" ref="G21" si="1">F21*(1-H21)</f>
        <v>39.200000000000003</v>
      </c>
      <c r="H21" s="48">
        <v>0.19999999999999996</v>
      </c>
      <c r="I21" s="62" t="s">
        <v>31</v>
      </c>
    </row>
    <row r="22" spans="1:9" s="29" customFormat="1" ht="18" x14ac:dyDescent="0.35">
      <c r="A22" s="182"/>
      <c r="B22" s="57"/>
      <c r="C22" s="132"/>
      <c r="D22" s="32"/>
      <c r="E22" s="191"/>
      <c r="F22" s="61"/>
      <c r="G22" s="47"/>
      <c r="H22" s="48"/>
      <c r="I22" s="112"/>
    </row>
    <row r="23" spans="1:9" s="29" customFormat="1" ht="18" x14ac:dyDescent="0.35">
      <c r="A23" s="182"/>
      <c r="B23" s="57"/>
      <c r="C23" s="132"/>
      <c r="D23" s="32"/>
      <c r="E23" s="191"/>
      <c r="F23" s="61"/>
      <c r="G23" s="47"/>
      <c r="H23" s="48"/>
      <c r="I23" s="112"/>
    </row>
    <row r="24" spans="1:9" s="29" customFormat="1" ht="18" x14ac:dyDescent="0.35">
      <c r="A24" s="182"/>
      <c r="B24" s="57"/>
      <c r="C24" s="132"/>
      <c r="D24" s="32"/>
      <c r="E24" s="191"/>
      <c r="F24" s="61"/>
      <c r="G24" s="47"/>
      <c r="H24" s="48"/>
      <c r="I24" s="112"/>
    </row>
    <row r="25" spans="1:9" s="29" customFormat="1" ht="18" x14ac:dyDescent="0.35">
      <c r="A25" s="182"/>
      <c r="B25" s="57"/>
      <c r="C25" s="132"/>
      <c r="D25" s="32"/>
      <c r="E25" s="191"/>
      <c r="F25" s="61"/>
      <c r="G25" s="47"/>
      <c r="H25" s="48"/>
      <c r="I25" s="112"/>
    </row>
    <row r="26" spans="1:9" s="29" customFormat="1" ht="18" x14ac:dyDescent="0.35">
      <c r="A26" s="182"/>
      <c r="B26" s="57"/>
      <c r="C26" s="132"/>
      <c r="D26" s="32"/>
      <c r="E26" s="191"/>
      <c r="F26" s="61"/>
      <c r="G26" s="47"/>
      <c r="H26" s="48"/>
      <c r="I26" s="112"/>
    </row>
    <row r="27" spans="1:9" s="29" customFormat="1" ht="18" x14ac:dyDescent="0.35">
      <c r="A27" s="182"/>
      <c r="B27" s="57"/>
      <c r="C27" s="132"/>
      <c r="D27" s="32"/>
      <c r="E27" s="191"/>
      <c r="F27" s="61"/>
      <c r="G27" s="47"/>
      <c r="H27" s="48"/>
      <c r="I27" s="112"/>
    </row>
    <row r="28" spans="1:9" s="29" customFormat="1" ht="17.25" customHeight="1" x14ac:dyDescent="0.35">
      <c r="A28" s="40"/>
      <c r="B28" s="44"/>
      <c r="C28" s="180"/>
      <c r="D28" s="32"/>
      <c r="E28" s="45"/>
      <c r="F28" s="46"/>
      <c r="G28" s="47"/>
      <c r="H28" s="48"/>
      <c r="I28" s="181"/>
    </row>
    <row r="29" spans="1:9" s="29" customFormat="1" ht="17.25" customHeight="1" x14ac:dyDescent="0.35">
      <c r="A29" s="182"/>
      <c r="B29" s="44"/>
      <c r="C29" s="180"/>
      <c r="D29" s="32"/>
      <c r="E29" s="49"/>
      <c r="F29" s="46"/>
      <c r="G29" s="43"/>
      <c r="H29" s="48"/>
      <c r="I29" s="181"/>
    </row>
    <row r="30" spans="1:9" s="30" customFormat="1" ht="18" x14ac:dyDescent="0.35">
      <c r="A30" s="182"/>
      <c r="B30" s="44"/>
      <c r="C30" s="50"/>
      <c r="D30" s="50"/>
      <c r="E30" s="50"/>
      <c r="F30" s="51"/>
      <c r="G30" s="43"/>
      <c r="H30" s="52"/>
      <c r="I30" s="53"/>
    </row>
    <row r="31" spans="1:9" s="30" customFormat="1" ht="18" x14ac:dyDescent="0.35">
      <c r="A31" s="182"/>
      <c r="B31" s="44"/>
      <c r="C31" s="50"/>
      <c r="D31" s="50"/>
      <c r="E31" s="50"/>
      <c r="F31" s="51"/>
      <c r="G31" s="43"/>
      <c r="H31" s="52"/>
      <c r="I31" s="53"/>
    </row>
    <row r="32" spans="1:9" s="30" customFormat="1" ht="18" x14ac:dyDescent="0.35">
      <c r="A32" s="182"/>
      <c r="B32" s="44"/>
      <c r="C32" s="50"/>
      <c r="D32" s="50"/>
      <c r="E32" s="50"/>
      <c r="F32" s="51"/>
      <c r="G32" s="43"/>
      <c r="H32" s="52"/>
      <c r="I32" s="53"/>
    </row>
    <row r="33" spans="1:10" s="30" customFormat="1" ht="18" x14ac:dyDescent="0.35">
      <c r="A33" s="182"/>
      <c r="B33" s="44"/>
      <c r="C33" s="50"/>
      <c r="D33" s="50"/>
      <c r="E33" s="50"/>
      <c r="F33" s="51"/>
      <c r="G33" s="43"/>
      <c r="H33" s="52"/>
      <c r="I33" s="53"/>
    </row>
    <row r="34" spans="1:10" s="30" customFormat="1" ht="18" x14ac:dyDescent="0.35">
      <c r="A34" s="40"/>
      <c r="B34" s="44"/>
      <c r="C34" s="50"/>
      <c r="D34" s="50"/>
      <c r="E34" s="50"/>
      <c r="F34" s="51"/>
      <c r="G34" s="43"/>
      <c r="H34" s="185"/>
      <c r="I34" s="53"/>
    </row>
    <row r="35" spans="1:10" s="30" customFormat="1" ht="18" x14ac:dyDescent="0.35">
      <c r="A35" s="182"/>
      <c r="B35" s="44"/>
      <c r="C35" s="138"/>
      <c r="D35" s="50"/>
      <c r="E35" s="50"/>
      <c r="F35" s="121"/>
      <c r="G35" s="43"/>
      <c r="H35" s="185"/>
      <c r="I35" s="53"/>
    </row>
    <row r="36" spans="1:10" s="30" customFormat="1" ht="18" x14ac:dyDescent="0.35">
      <c r="A36" s="182"/>
      <c r="B36" s="44"/>
      <c r="C36" s="138"/>
      <c r="D36" s="50"/>
      <c r="E36" s="50"/>
      <c r="F36" s="121"/>
      <c r="G36" s="43"/>
      <c r="H36" s="185"/>
      <c r="I36" s="53"/>
    </row>
    <row r="37" spans="1:10" s="30" customFormat="1" ht="18" x14ac:dyDescent="0.35">
      <c r="A37" s="182"/>
      <c r="B37" s="44"/>
      <c r="C37" s="138"/>
      <c r="D37" s="50"/>
      <c r="E37" s="50"/>
      <c r="F37" s="121"/>
      <c r="G37" s="43"/>
      <c r="H37" s="185"/>
      <c r="I37" s="53"/>
    </row>
    <row r="38" spans="1:10" s="30" customFormat="1" ht="18" x14ac:dyDescent="0.35">
      <c r="A38" s="182"/>
      <c r="B38" s="44"/>
      <c r="C38" s="138"/>
      <c r="D38" s="50"/>
      <c r="E38" s="50"/>
      <c r="F38" s="121"/>
      <c r="G38" s="43"/>
      <c r="H38" s="185"/>
      <c r="I38" s="53"/>
    </row>
    <row r="39" spans="1:10" s="30" customFormat="1" ht="18" x14ac:dyDescent="0.35">
      <c r="A39" s="182"/>
      <c r="B39" s="44"/>
      <c r="C39" s="138"/>
      <c r="D39" s="50"/>
      <c r="E39" s="50"/>
      <c r="F39" s="121"/>
      <c r="G39" s="43"/>
      <c r="H39" s="185"/>
      <c r="I39" s="53"/>
    </row>
    <row r="40" spans="1:10" s="30" customFormat="1" ht="18" x14ac:dyDescent="0.35">
      <c r="A40" s="182"/>
      <c r="B40" s="44"/>
      <c r="C40" s="50"/>
      <c r="D40" s="50"/>
      <c r="E40" s="50"/>
      <c r="F40" s="121"/>
      <c r="G40" s="43"/>
      <c r="H40" s="185"/>
      <c r="I40" s="53"/>
    </row>
    <row r="41" spans="1:10" s="30" customFormat="1" ht="18" x14ac:dyDescent="0.35">
      <c r="A41" s="182"/>
      <c r="B41" s="44"/>
      <c r="C41" s="50"/>
      <c r="D41" s="50"/>
      <c r="E41" s="50"/>
      <c r="F41" s="121"/>
      <c r="G41" s="43"/>
      <c r="H41" s="185"/>
      <c r="I41" s="53"/>
    </row>
    <row r="42" spans="1:10" s="29" customFormat="1" ht="18" x14ac:dyDescent="0.35">
      <c r="A42" s="182"/>
      <c r="B42" s="44"/>
      <c r="C42" s="50"/>
      <c r="D42" s="50"/>
      <c r="E42" s="50"/>
      <c r="F42" s="121"/>
      <c r="G42" s="43"/>
      <c r="H42" s="185"/>
      <c r="I42" s="53"/>
    </row>
    <row r="43" spans="1:10" s="29" customFormat="1" ht="18" x14ac:dyDescent="0.35">
      <c r="A43" s="182"/>
      <c r="B43" s="44"/>
      <c r="C43" s="180"/>
      <c r="D43" s="50"/>
      <c r="E43" s="45"/>
      <c r="F43" s="61"/>
      <c r="G43" s="47"/>
      <c r="H43" s="185"/>
      <c r="I43" s="53"/>
    </row>
    <row r="44" spans="1:10" s="29" customFormat="1" ht="18" x14ac:dyDescent="0.35">
      <c r="A44" s="182"/>
      <c r="B44" s="44"/>
      <c r="C44" s="180"/>
      <c r="D44" s="50"/>
      <c r="E44" s="45"/>
      <c r="F44" s="61"/>
      <c r="G44" s="47"/>
      <c r="H44" s="185"/>
      <c r="I44" s="53"/>
    </row>
    <row r="45" spans="1:10" s="29" customFormat="1" ht="18" x14ac:dyDescent="0.35">
      <c r="A45" s="182"/>
      <c r="B45" s="44"/>
      <c r="C45" s="134"/>
      <c r="D45" s="50"/>
      <c r="E45" s="79"/>
      <c r="F45" s="186"/>
      <c r="G45" s="47"/>
      <c r="H45" s="185"/>
      <c r="I45" s="53"/>
    </row>
    <row r="46" spans="1:10" s="29" customFormat="1" ht="18" x14ac:dyDescent="0.35">
      <c r="A46" s="182"/>
      <c r="B46" s="44"/>
      <c r="C46" s="134"/>
      <c r="D46" s="50"/>
      <c r="E46" s="79"/>
      <c r="F46" s="186"/>
      <c r="G46" s="47"/>
      <c r="H46" s="185"/>
      <c r="I46" s="53"/>
    </row>
    <row r="47" spans="1:10" s="29" customFormat="1" ht="18" x14ac:dyDescent="0.35">
      <c r="A47" s="182"/>
      <c r="B47" s="44"/>
      <c r="C47" s="180"/>
      <c r="D47" s="50"/>
      <c r="E47" s="45"/>
      <c r="F47" s="61"/>
      <c r="G47" s="47"/>
      <c r="H47" s="185"/>
      <c r="I47" s="53"/>
    </row>
    <row r="48" spans="1:10" s="31" customFormat="1" ht="18" x14ac:dyDescent="0.35">
      <c r="A48" s="40"/>
      <c r="B48" s="64"/>
      <c r="C48" s="32"/>
      <c r="D48" s="32"/>
      <c r="E48" s="180"/>
      <c r="F48" s="183"/>
      <c r="G48" s="183"/>
      <c r="H48" s="48"/>
      <c r="I48" s="181"/>
      <c r="J48" s="33"/>
    </row>
    <row r="49" spans="1:10" s="31" customFormat="1" ht="18" x14ac:dyDescent="0.35">
      <c r="A49" s="40"/>
      <c r="B49" s="64"/>
      <c r="C49" s="32"/>
      <c r="D49" s="32"/>
      <c r="E49" s="180"/>
      <c r="F49" s="183"/>
      <c r="G49" s="183"/>
      <c r="H49" s="48"/>
      <c r="I49" s="181"/>
      <c r="J49" s="33"/>
    </row>
    <row r="50" spans="1:10" s="31" customFormat="1" ht="18" x14ac:dyDescent="0.35">
      <c r="A50" s="56"/>
      <c r="B50" s="57"/>
      <c r="C50" s="183"/>
      <c r="D50" s="183"/>
      <c r="E50" s="183"/>
      <c r="F50" s="69"/>
      <c r="G50" s="59"/>
      <c r="H50" s="54"/>
      <c r="I50" s="55"/>
      <c r="J50" s="33"/>
    </row>
    <row r="51" spans="1:10" s="29" customFormat="1" ht="17.7" customHeight="1" x14ac:dyDescent="0.35">
      <c r="A51" s="42"/>
      <c r="B51" s="57"/>
      <c r="C51" s="49"/>
      <c r="D51" s="32"/>
      <c r="E51" s="32"/>
      <c r="F51" s="73"/>
      <c r="G51" s="47"/>
      <c r="H51" s="48"/>
      <c r="I51" s="62"/>
      <c r="J51" s="34"/>
    </row>
    <row r="52" spans="1:10" s="31" customFormat="1" ht="18" x14ac:dyDescent="0.35">
      <c r="A52" s="56"/>
      <c r="B52" s="57"/>
      <c r="C52" s="183"/>
      <c r="D52" s="183"/>
      <c r="E52" s="183"/>
      <c r="F52" s="69"/>
      <c r="G52" s="59"/>
      <c r="H52" s="54"/>
      <c r="I52" s="55"/>
      <c r="J52" s="33"/>
    </row>
    <row r="53" spans="1:10" s="31" customFormat="1" ht="18" x14ac:dyDescent="0.35">
      <c r="A53" s="56"/>
      <c r="B53" s="57"/>
      <c r="C53" s="183"/>
      <c r="D53" s="183"/>
      <c r="E53" s="183"/>
      <c r="F53" s="69"/>
      <c r="G53" s="59"/>
      <c r="H53" s="54"/>
      <c r="I53" s="55"/>
      <c r="J53" s="33"/>
    </row>
    <row r="54" spans="1:10" ht="18" x14ac:dyDescent="0.35">
      <c r="B54" s="57"/>
      <c r="C54" s="26"/>
      <c r="D54" s="183"/>
      <c r="E54" s="28"/>
      <c r="F54" s="69"/>
      <c r="G54" s="59"/>
      <c r="H54" s="54"/>
      <c r="I54" s="55"/>
    </row>
    <row r="55" spans="1:10" s="31" customFormat="1" ht="18" x14ac:dyDescent="0.35">
      <c r="A55" s="40"/>
      <c r="B55" s="57"/>
      <c r="C55" s="32"/>
      <c r="D55" s="183"/>
      <c r="E55" s="180"/>
      <c r="F55" s="69"/>
      <c r="G55" s="59"/>
      <c r="H55" s="54"/>
      <c r="I55" s="55"/>
      <c r="J55" s="33"/>
    </row>
    <row r="56" spans="1:10" s="31" customFormat="1" ht="18" x14ac:dyDescent="0.35">
      <c r="A56" s="40"/>
      <c r="B56" s="57"/>
      <c r="C56" s="32"/>
      <c r="D56" s="183"/>
      <c r="E56" s="183"/>
      <c r="F56" s="69"/>
      <c r="G56" s="59"/>
      <c r="H56" s="54"/>
      <c r="I56" s="55"/>
      <c r="J56" s="33"/>
    </row>
    <row r="57" spans="1:10" s="31" customFormat="1" ht="18" x14ac:dyDescent="0.35">
      <c r="A57" s="40"/>
      <c r="B57" s="57"/>
      <c r="C57" s="32"/>
      <c r="D57" s="183"/>
      <c r="E57" s="32"/>
      <c r="F57" s="69"/>
      <c r="G57" s="59"/>
      <c r="H57" s="54"/>
      <c r="I57" s="55"/>
      <c r="J57" s="33"/>
    </row>
    <row r="58" spans="1:10" s="31" customFormat="1" ht="18" x14ac:dyDescent="0.35">
      <c r="A58" s="40"/>
      <c r="B58" s="57"/>
      <c r="C58" s="32"/>
      <c r="D58" s="183"/>
      <c r="E58" s="183"/>
      <c r="F58" s="69"/>
      <c r="G58" s="59"/>
      <c r="H58" s="54"/>
      <c r="I58" s="55"/>
      <c r="J58" s="33"/>
    </row>
    <row r="59" spans="1:10" s="31" customFormat="1" ht="18" x14ac:dyDescent="0.35">
      <c r="A59" s="40"/>
      <c r="B59" s="57"/>
      <c r="C59" s="32"/>
      <c r="D59" s="183"/>
      <c r="E59" s="183"/>
      <c r="F59" s="69"/>
      <c r="G59" s="59"/>
      <c r="H59" s="54"/>
      <c r="I59" s="55"/>
      <c r="J59" s="33"/>
    </row>
    <row r="60" spans="1:10" s="31" customFormat="1" ht="18" x14ac:dyDescent="0.35">
      <c r="A60" s="40"/>
      <c r="B60" s="57"/>
      <c r="C60" s="32"/>
      <c r="D60" s="183"/>
      <c r="E60" s="28"/>
      <c r="F60" s="69"/>
      <c r="G60" s="59"/>
      <c r="H60" s="54"/>
      <c r="I60" s="55"/>
      <c r="J60" s="33"/>
    </row>
    <row r="61" spans="1:10" s="31" customFormat="1" ht="18" x14ac:dyDescent="0.35">
      <c r="A61" s="40"/>
      <c r="B61" s="57"/>
      <c r="C61" s="32"/>
      <c r="D61" s="183"/>
      <c r="E61" s="180"/>
      <c r="F61" s="69"/>
      <c r="G61" s="59"/>
      <c r="H61" s="54"/>
      <c r="I61" s="55"/>
      <c r="J61" s="33"/>
    </row>
    <row r="62" spans="1:10" s="31" customFormat="1" ht="18" x14ac:dyDescent="0.35">
      <c r="A62" s="40"/>
      <c r="B62" s="65"/>
      <c r="C62" s="32"/>
      <c r="D62" s="32"/>
      <c r="E62" s="180"/>
      <c r="F62" s="58"/>
      <c r="G62" s="70"/>
      <c r="H62" s="54"/>
      <c r="I62" s="66"/>
      <c r="J62" s="33"/>
    </row>
    <row r="63" spans="1:10" s="31" customFormat="1" ht="18" x14ac:dyDescent="0.35">
      <c r="A63" s="40"/>
      <c r="B63" s="65"/>
      <c r="C63" s="32"/>
      <c r="D63" s="32"/>
      <c r="E63" s="180"/>
      <c r="F63" s="58"/>
      <c r="G63" s="70"/>
      <c r="H63" s="54"/>
      <c r="I63" s="66"/>
      <c r="J63" s="33"/>
    </row>
    <row r="64" spans="1:10" s="31" customFormat="1" ht="18" x14ac:dyDescent="0.35">
      <c r="B64" s="64"/>
      <c r="C64" s="32"/>
      <c r="D64" s="183"/>
      <c r="E64" s="180"/>
      <c r="F64" s="184"/>
      <c r="G64" s="120"/>
      <c r="H64" s="54"/>
      <c r="I64" s="66"/>
      <c r="J64" s="33"/>
    </row>
    <row r="65" spans="1:57 16358:16384" s="31" customFormat="1" ht="18" x14ac:dyDescent="0.35">
      <c r="B65" s="64"/>
      <c r="C65" s="32"/>
      <c r="D65" s="183"/>
      <c r="E65" s="180"/>
      <c r="F65" s="184"/>
      <c r="G65" s="120"/>
      <c r="H65" s="54"/>
      <c r="I65" s="66"/>
      <c r="J65" s="33"/>
    </row>
    <row r="66" spans="1:57 16358:16384" s="31" customFormat="1" ht="18" x14ac:dyDescent="0.35">
      <c r="A66" s="182"/>
      <c r="B66" s="64"/>
      <c r="C66" s="123"/>
      <c r="D66" s="32"/>
      <c r="E66" s="180"/>
      <c r="F66" s="58"/>
      <c r="G66" s="70"/>
      <c r="H66" s="54"/>
      <c r="I66" s="66"/>
      <c r="J66" s="33"/>
    </row>
    <row r="67" spans="1:57 16358:16384" s="31" customFormat="1" ht="18" x14ac:dyDescent="0.35">
      <c r="A67" s="182"/>
      <c r="B67" s="64"/>
      <c r="C67" s="32"/>
      <c r="D67" s="32"/>
      <c r="E67" s="180"/>
      <c r="F67" s="184"/>
      <c r="G67" s="110"/>
      <c r="H67" s="54"/>
      <c r="I67" s="66"/>
      <c r="J67" s="33"/>
    </row>
    <row r="68" spans="1:57 16358:16384" s="31" customFormat="1" ht="18" x14ac:dyDescent="0.35">
      <c r="A68" s="183"/>
      <c r="B68" s="71"/>
      <c r="C68" s="183"/>
      <c r="D68" s="183"/>
      <c r="E68" s="183"/>
      <c r="F68" s="69"/>
      <c r="G68" s="47"/>
      <c r="H68" s="54"/>
      <c r="I68" s="55"/>
      <c r="K68" s="37"/>
    </row>
    <row r="69" spans="1:57 16358:16384" s="31" customFormat="1" ht="18" x14ac:dyDescent="0.35">
      <c r="A69" s="183"/>
      <c r="B69" s="71"/>
      <c r="C69" s="183"/>
      <c r="D69" s="183"/>
      <c r="E69" s="183"/>
      <c r="F69" s="69"/>
      <c r="G69" s="47"/>
      <c r="H69" s="54"/>
      <c r="I69" s="55"/>
      <c r="K69" s="37"/>
    </row>
    <row r="70" spans="1:57 16358:16384" s="31" customFormat="1" ht="18" x14ac:dyDescent="0.35">
      <c r="A70" s="183"/>
      <c r="B70" s="71"/>
      <c r="C70" s="183"/>
      <c r="D70" s="183"/>
      <c r="E70" s="183"/>
      <c r="F70" s="69"/>
      <c r="G70" s="47"/>
      <c r="H70" s="54"/>
      <c r="I70" s="55"/>
      <c r="K70" s="37"/>
    </row>
    <row r="71" spans="1:57 16358:16384" s="31" customFormat="1" ht="18" x14ac:dyDescent="0.35">
      <c r="A71" s="183"/>
      <c r="B71" s="71"/>
      <c r="C71" s="183"/>
      <c r="D71" s="183"/>
      <c r="E71" s="183"/>
      <c r="F71" s="69"/>
      <c r="G71" s="47"/>
      <c r="H71" s="54"/>
      <c r="I71" s="55"/>
      <c r="K71" s="37"/>
    </row>
    <row r="72" spans="1:57 16358:16384" s="31" customFormat="1" ht="18" x14ac:dyDescent="0.35">
      <c r="A72" s="183"/>
      <c r="B72" s="71"/>
      <c r="C72" s="183"/>
      <c r="D72" s="183"/>
      <c r="E72" s="183"/>
      <c r="F72" s="69"/>
      <c r="G72" s="47"/>
      <c r="H72" s="54"/>
      <c r="I72" s="55"/>
      <c r="K72" s="37"/>
    </row>
    <row r="73" spans="1:57 16358:16384" s="29" customFormat="1" ht="18" x14ac:dyDescent="0.35">
      <c r="A73" s="32"/>
      <c r="B73" s="64"/>
      <c r="C73" s="32"/>
      <c r="D73" s="32"/>
      <c r="E73" s="32"/>
      <c r="F73" s="73"/>
      <c r="G73" s="47"/>
      <c r="H73" s="48"/>
      <c r="I73" s="62"/>
      <c r="K73" s="36"/>
    </row>
    <row r="74" spans="1:57 16358:16384" s="32" customFormat="1" ht="18" x14ac:dyDescent="0.35">
      <c r="A74" s="130"/>
      <c r="B74" s="64"/>
      <c r="D74" s="183"/>
      <c r="E74" s="180"/>
      <c r="F74" s="184"/>
      <c r="G74" s="120"/>
      <c r="H74" s="54"/>
      <c r="I74" s="6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114"/>
      <c r="XED74" s="111"/>
      <c r="XEE74" s="26"/>
      <c r="XEF74" s="26"/>
      <c r="XEG74" s="26"/>
      <c r="XEH74" s="26"/>
      <c r="XEI74" s="26"/>
      <c r="XEJ74" s="26"/>
      <c r="XEK74" s="26"/>
      <c r="XEL74" s="26"/>
      <c r="XEM74" s="26"/>
      <c r="XEN74" s="26"/>
      <c r="XEO74" s="26"/>
      <c r="XEP74" s="26"/>
      <c r="XEQ74" s="26"/>
      <c r="XER74" s="26"/>
      <c r="XES74" s="26"/>
      <c r="XET74" s="26"/>
      <c r="XEU74" s="26"/>
      <c r="XEV74" s="26"/>
      <c r="XEW74" s="26"/>
      <c r="XEX74" s="26"/>
      <c r="XEY74" s="26"/>
      <c r="XEZ74" s="26"/>
      <c r="XFA74" s="26"/>
      <c r="XFB74" s="26"/>
      <c r="XFC74" s="26"/>
      <c r="XFD74" s="26"/>
    </row>
    <row r="75" spans="1:57 16358:16384" s="32" customFormat="1" ht="18" x14ac:dyDescent="0.35">
      <c r="A75" s="182"/>
      <c r="B75" s="131"/>
      <c r="D75" s="183"/>
      <c r="E75" s="180"/>
      <c r="F75" s="58"/>
      <c r="G75" s="120"/>
      <c r="H75" s="54"/>
      <c r="I75" s="6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114"/>
      <c r="XED75" s="111"/>
      <c r="XEE75" s="26"/>
      <c r="XEF75" s="26"/>
      <c r="XEG75" s="26"/>
      <c r="XEH75" s="26"/>
      <c r="XEI75" s="26"/>
      <c r="XEJ75" s="26"/>
      <c r="XEK75" s="26"/>
      <c r="XEL75" s="26"/>
      <c r="XEM75" s="26"/>
      <c r="XEN75" s="26"/>
      <c r="XEO75" s="26"/>
      <c r="XEP75" s="26"/>
      <c r="XEQ75" s="26"/>
      <c r="XER75" s="26"/>
      <c r="XES75" s="26"/>
      <c r="XET75" s="26"/>
      <c r="XEU75" s="26"/>
      <c r="XEV75" s="26"/>
      <c r="XEW75" s="26"/>
      <c r="XEX75" s="26"/>
      <c r="XEY75" s="26"/>
      <c r="XEZ75" s="26"/>
      <c r="XFA75" s="26"/>
      <c r="XFB75" s="26"/>
      <c r="XFC75" s="26"/>
      <c r="XFD75" s="26"/>
    </row>
    <row r="76" spans="1:57 16358:16384" s="32" customFormat="1" ht="18" x14ac:dyDescent="0.35">
      <c r="A76" s="182"/>
      <c r="B76" s="131"/>
      <c r="D76" s="183"/>
      <c r="E76" s="180"/>
      <c r="F76" s="58"/>
      <c r="G76" s="120"/>
      <c r="H76" s="54"/>
      <c r="I76" s="6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114"/>
      <c r="XED76" s="111"/>
      <c r="XEE76" s="26"/>
      <c r="XEF76" s="26"/>
      <c r="XEG76" s="26"/>
      <c r="XEH76" s="26"/>
      <c r="XEI76" s="26"/>
      <c r="XEJ76" s="26"/>
      <c r="XEK76" s="26"/>
      <c r="XEL76" s="26"/>
      <c r="XEM76" s="26"/>
      <c r="XEN76" s="26"/>
      <c r="XEO76" s="26"/>
      <c r="XEP76" s="26"/>
      <c r="XEQ76" s="26"/>
      <c r="XER76" s="26"/>
      <c r="XES76" s="26"/>
      <c r="XET76" s="26"/>
      <c r="XEU76" s="26"/>
      <c r="XEV76" s="26"/>
      <c r="XEW76" s="26"/>
      <c r="XEX76" s="26"/>
      <c r="XEY76" s="26"/>
      <c r="XEZ76" s="26"/>
      <c r="XFA76" s="26"/>
      <c r="XFB76" s="26"/>
      <c r="XFC76" s="26"/>
      <c r="XFD76" s="26"/>
    </row>
    <row r="77" spans="1:57 16358:16384" s="32" customFormat="1" ht="18" x14ac:dyDescent="0.35">
      <c r="A77" s="182"/>
      <c r="B77" s="131"/>
      <c r="D77" s="183"/>
      <c r="E77" s="180"/>
      <c r="F77" s="58"/>
      <c r="G77" s="120"/>
      <c r="H77" s="54"/>
      <c r="I77" s="6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114"/>
      <c r="XED77" s="111"/>
      <c r="XEE77" s="26"/>
      <c r="XEF77" s="26"/>
      <c r="XEG77" s="26"/>
      <c r="XEH77" s="26"/>
      <c r="XEI77" s="26"/>
      <c r="XEJ77" s="26"/>
      <c r="XEK77" s="26"/>
      <c r="XEL77" s="26"/>
      <c r="XEM77" s="26"/>
      <c r="XEN77" s="26"/>
      <c r="XEO77" s="26"/>
      <c r="XEP77" s="26"/>
      <c r="XEQ77" s="26"/>
      <c r="XER77" s="26"/>
      <c r="XES77" s="26"/>
      <c r="XET77" s="26"/>
      <c r="XEU77" s="26"/>
      <c r="XEV77" s="26"/>
      <c r="XEW77" s="26"/>
      <c r="XEX77" s="26"/>
      <c r="XEY77" s="26"/>
      <c r="XEZ77" s="26"/>
      <c r="XFA77" s="26"/>
      <c r="XFB77" s="26"/>
      <c r="XFC77" s="26"/>
      <c r="XFD77" s="26"/>
    </row>
    <row r="78" spans="1:57 16358:16384" s="32" customFormat="1" ht="18" x14ac:dyDescent="0.35">
      <c r="A78" s="182"/>
      <c r="B78" s="131"/>
      <c r="D78" s="183"/>
      <c r="E78" s="180"/>
      <c r="F78" s="58"/>
      <c r="G78" s="120"/>
      <c r="H78" s="54"/>
      <c r="I78" s="6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114"/>
      <c r="XED78" s="111"/>
      <c r="XEE78" s="26"/>
      <c r="XEF78" s="26"/>
      <c r="XEG78" s="26"/>
      <c r="XEH78" s="26"/>
      <c r="XEI78" s="26"/>
      <c r="XEJ78" s="26"/>
      <c r="XEK78" s="26"/>
      <c r="XEL78" s="26"/>
      <c r="XEM78" s="26"/>
      <c r="XEN78" s="26"/>
      <c r="XEO78" s="26"/>
      <c r="XEP78" s="26"/>
      <c r="XEQ78" s="26"/>
      <c r="XER78" s="26"/>
      <c r="XES78" s="26"/>
      <c r="XET78" s="26"/>
      <c r="XEU78" s="26"/>
      <c r="XEV78" s="26"/>
      <c r="XEW78" s="26"/>
      <c r="XEX78" s="26"/>
      <c r="XEY78" s="26"/>
      <c r="XEZ78" s="26"/>
      <c r="XFA78" s="26"/>
      <c r="XFB78" s="26"/>
      <c r="XFC78" s="26"/>
      <c r="XFD78" s="26"/>
    </row>
    <row r="79" spans="1:57 16358:16384" s="32" customFormat="1" ht="18" x14ac:dyDescent="0.35">
      <c r="A79" s="182"/>
      <c r="B79" s="131"/>
      <c r="D79" s="183"/>
      <c r="E79" s="180"/>
      <c r="F79" s="58"/>
      <c r="G79" s="120"/>
      <c r="H79" s="54"/>
      <c r="I79" s="6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114"/>
      <c r="XED79" s="111"/>
      <c r="XEE79" s="26"/>
      <c r="XEF79" s="26"/>
      <c r="XEG79" s="26"/>
      <c r="XEH79" s="26"/>
      <c r="XEI79" s="26"/>
      <c r="XEJ79" s="26"/>
      <c r="XEK79" s="26"/>
      <c r="XEL79" s="26"/>
      <c r="XEM79" s="26"/>
      <c r="XEN79" s="26"/>
      <c r="XEO79" s="26"/>
      <c r="XEP79" s="26"/>
      <c r="XEQ79" s="26"/>
      <c r="XER79" s="26"/>
      <c r="XES79" s="26"/>
      <c r="XET79" s="26"/>
      <c r="XEU79" s="26"/>
      <c r="XEV79" s="26"/>
      <c r="XEW79" s="26"/>
      <c r="XEX79" s="26"/>
      <c r="XEY79" s="26"/>
      <c r="XEZ79" s="26"/>
      <c r="XFA79" s="26"/>
      <c r="XFB79" s="26"/>
      <c r="XFC79" s="26"/>
      <c r="XFD79" s="26"/>
    </row>
    <row r="80" spans="1:57 16358:16384" s="32" customFormat="1" ht="18" x14ac:dyDescent="0.35">
      <c r="A80" s="182"/>
      <c r="B80" s="131"/>
      <c r="D80" s="183"/>
      <c r="E80" s="180"/>
      <c r="F80" s="58"/>
      <c r="G80" s="120"/>
      <c r="H80" s="54"/>
      <c r="I80" s="6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114"/>
      <c r="XED80" s="111"/>
      <c r="XEE80" s="26"/>
      <c r="XEF80" s="26"/>
      <c r="XEG80" s="26"/>
      <c r="XEH80" s="26"/>
      <c r="XEI80" s="26"/>
      <c r="XEJ80" s="26"/>
      <c r="XEK80" s="26"/>
      <c r="XEL80" s="26"/>
      <c r="XEM80" s="26"/>
      <c r="XEN80" s="26"/>
      <c r="XEO80" s="26"/>
      <c r="XEP80" s="26"/>
      <c r="XEQ80" s="26"/>
      <c r="XER80" s="26"/>
      <c r="XES80" s="26"/>
      <c r="XET80" s="26"/>
      <c r="XEU80" s="26"/>
      <c r="XEV80" s="26"/>
      <c r="XEW80" s="26"/>
      <c r="XEX80" s="26"/>
      <c r="XEY80" s="26"/>
      <c r="XEZ80" s="26"/>
      <c r="XFA80" s="26"/>
      <c r="XFB80" s="26"/>
      <c r="XFC80" s="26"/>
      <c r="XFD80" s="26"/>
    </row>
    <row r="81" spans="1:57 16358:16384" s="32" customFormat="1" ht="18" x14ac:dyDescent="0.35">
      <c r="A81" s="182"/>
      <c r="B81" s="131"/>
      <c r="D81" s="183"/>
      <c r="E81" s="180"/>
      <c r="F81" s="58"/>
      <c r="G81" s="120"/>
      <c r="H81" s="54"/>
      <c r="I81" s="6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114"/>
      <c r="XED81" s="111"/>
      <c r="XEE81" s="26"/>
      <c r="XEF81" s="26"/>
      <c r="XEG81" s="26"/>
      <c r="XEH81" s="26"/>
      <c r="XEI81" s="26"/>
      <c r="XEJ81" s="26"/>
      <c r="XEK81" s="26"/>
      <c r="XEL81" s="26"/>
      <c r="XEM81" s="26"/>
      <c r="XEN81" s="26"/>
      <c r="XEO81" s="26"/>
      <c r="XEP81" s="26"/>
      <c r="XEQ81" s="26"/>
      <c r="XER81" s="26"/>
      <c r="XES81" s="26"/>
      <c r="XET81" s="26"/>
      <c r="XEU81" s="26"/>
      <c r="XEV81" s="26"/>
      <c r="XEW81" s="26"/>
      <c r="XEX81" s="26"/>
      <c r="XEY81" s="26"/>
      <c r="XEZ81" s="26"/>
      <c r="XFA81" s="26"/>
      <c r="XFB81" s="26"/>
      <c r="XFC81" s="26"/>
      <c r="XFD81" s="26"/>
    </row>
    <row r="82" spans="1:57 16358:16384" s="32" customFormat="1" ht="18" x14ac:dyDescent="0.35">
      <c r="A82" s="31"/>
      <c r="B82" s="131"/>
      <c r="D82" s="183"/>
      <c r="E82" s="180"/>
      <c r="F82" s="58"/>
      <c r="G82" s="59"/>
      <c r="H82" s="54"/>
      <c r="I82" s="6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114"/>
      <c r="XED82" s="111"/>
      <c r="XEE82" s="26"/>
      <c r="XEF82" s="26"/>
      <c r="XEG82" s="26"/>
      <c r="XEH82" s="26"/>
      <c r="XEI82" s="26"/>
      <c r="XEJ82" s="26"/>
      <c r="XEK82" s="26"/>
      <c r="XEL82" s="26"/>
      <c r="XEM82" s="26"/>
      <c r="XEN82" s="26"/>
      <c r="XEO82" s="26"/>
      <c r="XEP82" s="26"/>
      <c r="XEQ82" s="26"/>
      <c r="XER82" s="26"/>
      <c r="XES82" s="26"/>
      <c r="XET82" s="26"/>
      <c r="XEU82" s="26"/>
      <c r="XEV82" s="26"/>
      <c r="XEW82" s="26"/>
      <c r="XEX82" s="26"/>
      <c r="XEY82" s="26"/>
      <c r="XEZ82" s="26"/>
      <c r="XFA82" s="26"/>
      <c r="XFB82" s="26"/>
      <c r="XFC82" s="26"/>
      <c r="XFD82" s="26"/>
    </row>
    <row r="83" spans="1:57 16358:16384" s="32" customFormat="1" ht="18" x14ac:dyDescent="0.35">
      <c r="A83" s="31"/>
      <c r="B83" s="131"/>
      <c r="D83" s="183"/>
      <c r="E83" s="180"/>
      <c r="F83" s="58"/>
      <c r="G83" s="120"/>
      <c r="H83" s="54"/>
      <c r="I83" s="6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114"/>
      <c r="XED83" s="111"/>
      <c r="XEE83" s="26"/>
      <c r="XEF83" s="26"/>
      <c r="XEG83" s="26"/>
      <c r="XEH83" s="26"/>
      <c r="XEI83" s="26"/>
      <c r="XEJ83" s="26"/>
      <c r="XEK83" s="26"/>
      <c r="XEL83" s="26"/>
      <c r="XEM83" s="26"/>
      <c r="XEN83" s="26"/>
      <c r="XEO83" s="26"/>
      <c r="XEP83" s="26"/>
      <c r="XEQ83" s="26"/>
      <c r="XER83" s="26"/>
      <c r="XES83" s="26"/>
      <c r="XET83" s="26"/>
      <c r="XEU83" s="26"/>
      <c r="XEV83" s="26"/>
      <c r="XEW83" s="26"/>
      <c r="XEX83" s="26"/>
      <c r="XEY83" s="26"/>
      <c r="XEZ83" s="26"/>
      <c r="XFA83" s="26"/>
      <c r="XFB83" s="26"/>
      <c r="XFC83" s="26"/>
      <c r="XFD83" s="26"/>
    </row>
    <row r="84" spans="1:57 16358:16384" s="32" customFormat="1" ht="18" x14ac:dyDescent="0.35">
      <c r="A84" s="31"/>
      <c r="B84" s="131"/>
      <c r="D84" s="183"/>
      <c r="E84" s="180"/>
      <c r="F84" s="58"/>
      <c r="G84" s="120"/>
      <c r="H84" s="54"/>
      <c r="I84" s="6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114"/>
      <c r="XED84" s="111"/>
      <c r="XEE84" s="26"/>
      <c r="XEF84" s="26"/>
      <c r="XEG84" s="26"/>
      <c r="XEH84" s="26"/>
      <c r="XEI84" s="26"/>
      <c r="XEJ84" s="26"/>
      <c r="XEK84" s="26"/>
      <c r="XEL84" s="26"/>
      <c r="XEM84" s="26"/>
      <c r="XEN84" s="26"/>
      <c r="XEO84" s="26"/>
      <c r="XEP84" s="26"/>
      <c r="XEQ84" s="26"/>
      <c r="XER84" s="26"/>
      <c r="XES84" s="26"/>
      <c r="XET84" s="26"/>
      <c r="XEU84" s="26"/>
      <c r="XEV84" s="26"/>
      <c r="XEW84" s="26"/>
      <c r="XEX84" s="26"/>
      <c r="XEY84" s="26"/>
      <c r="XEZ84" s="26"/>
      <c r="XFA84" s="26"/>
      <c r="XFB84" s="26"/>
      <c r="XFC84" s="26"/>
      <c r="XFD84" s="26"/>
    </row>
    <row r="85" spans="1:57 16358:16384" s="32" customFormat="1" ht="18" x14ac:dyDescent="0.35">
      <c r="A85" s="31"/>
      <c r="B85" s="131"/>
      <c r="D85" s="183"/>
      <c r="E85" s="180"/>
      <c r="F85" s="58"/>
      <c r="G85" s="120"/>
      <c r="H85" s="54"/>
      <c r="I85" s="6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114"/>
      <c r="XED85" s="111"/>
      <c r="XEE85" s="26"/>
      <c r="XEF85" s="26"/>
      <c r="XEG85" s="26"/>
      <c r="XEH85" s="26"/>
      <c r="XEI85" s="26"/>
      <c r="XEJ85" s="26"/>
      <c r="XEK85" s="26"/>
      <c r="XEL85" s="26"/>
      <c r="XEM85" s="26"/>
      <c r="XEN85" s="26"/>
      <c r="XEO85" s="26"/>
      <c r="XEP85" s="26"/>
      <c r="XEQ85" s="26"/>
      <c r="XER85" s="26"/>
      <c r="XES85" s="26"/>
      <c r="XET85" s="26"/>
      <c r="XEU85" s="26"/>
      <c r="XEV85" s="26"/>
      <c r="XEW85" s="26"/>
      <c r="XEX85" s="26"/>
      <c r="XEY85" s="26"/>
      <c r="XEZ85" s="26"/>
      <c r="XFA85" s="26"/>
      <c r="XFB85" s="26"/>
      <c r="XFC85" s="26"/>
      <c r="XFD85" s="26"/>
    </row>
    <row r="86" spans="1:57 16358:16384" s="32" customFormat="1" ht="18" x14ac:dyDescent="0.35">
      <c r="A86" s="31"/>
      <c r="B86" s="131"/>
      <c r="D86" s="183"/>
      <c r="E86" s="180"/>
      <c r="F86" s="58"/>
      <c r="G86" s="59"/>
      <c r="H86" s="54"/>
      <c r="I86" s="6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114"/>
      <c r="XED86" s="111"/>
      <c r="XEE86" s="26"/>
      <c r="XEF86" s="26"/>
      <c r="XEG86" s="26"/>
      <c r="XEH86" s="26"/>
      <c r="XEI86" s="26"/>
      <c r="XEJ86" s="26"/>
      <c r="XEK86" s="26"/>
      <c r="XEL86" s="26"/>
      <c r="XEM86" s="26"/>
      <c r="XEN86" s="26"/>
      <c r="XEO86" s="26"/>
      <c r="XEP86" s="26"/>
      <c r="XEQ86" s="26"/>
      <c r="XER86" s="26"/>
      <c r="XES86" s="26"/>
      <c r="XET86" s="26"/>
      <c r="XEU86" s="26"/>
      <c r="XEV86" s="26"/>
      <c r="XEW86" s="26"/>
      <c r="XEX86" s="26"/>
      <c r="XEY86" s="26"/>
      <c r="XEZ86" s="26"/>
      <c r="XFA86" s="26"/>
      <c r="XFB86" s="26"/>
      <c r="XFC86" s="26"/>
      <c r="XFD86" s="26"/>
    </row>
    <row r="87" spans="1:57 16358:16384" s="32" customFormat="1" ht="18" x14ac:dyDescent="0.35">
      <c r="A87" s="31"/>
      <c r="B87" s="131"/>
      <c r="D87" s="183"/>
      <c r="E87" s="180"/>
      <c r="F87" s="58"/>
      <c r="G87" s="59"/>
      <c r="H87" s="54"/>
      <c r="I87" s="6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114"/>
      <c r="XED87" s="111"/>
      <c r="XEE87" s="26"/>
      <c r="XEF87" s="26"/>
      <c r="XEG87" s="26"/>
      <c r="XEH87" s="26"/>
      <c r="XEI87" s="26"/>
      <c r="XEJ87" s="26"/>
      <c r="XEK87" s="26"/>
      <c r="XEL87" s="26"/>
      <c r="XEM87" s="26"/>
      <c r="XEN87" s="26"/>
      <c r="XEO87" s="26"/>
      <c r="XEP87" s="26"/>
      <c r="XEQ87" s="26"/>
      <c r="XER87" s="26"/>
      <c r="XES87" s="26"/>
      <c r="XET87" s="26"/>
      <c r="XEU87" s="26"/>
      <c r="XEV87" s="26"/>
      <c r="XEW87" s="26"/>
      <c r="XEX87" s="26"/>
      <c r="XEY87" s="26"/>
      <c r="XEZ87" s="26"/>
      <c r="XFA87" s="26"/>
      <c r="XFB87" s="26"/>
      <c r="XFC87" s="26"/>
      <c r="XFD87" s="26"/>
    </row>
    <row r="88" spans="1:57 16358:16384" x14ac:dyDescent="0.3">
      <c r="A88" s="7"/>
    </row>
    <row r="89" spans="1:57 16358:16384" ht="18" x14ac:dyDescent="0.35">
      <c r="A89" s="182"/>
      <c r="B89" s="68"/>
      <c r="C89" s="180"/>
      <c r="D89" s="183"/>
      <c r="E89" s="180"/>
      <c r="F89" s="61"/>
      <c r="G89" s="63"/>
      <c r="H89" s="54"/>
      <c r="I89" s="66"/>
    </row>
    <row r="90" spans="1:57 16358:16384" ht="18" x14ac:dyDescent="0.35">
      <c r="A90" s="182"/>
      <c r="B90" s="68"/>
      <c r="C90" s="180"/>
      <c r="D90" s="183"/>
      <c r="E90" s="180"/>
      <c r="F90" s="61"/>
      <c r="G90" s="70"/>
      <c r="H90" s="54"/>
      <c r="I90" s="66"/>
    </row>
    <row r="91" spans="1:57 16358:16384" ht="18" x14ac:dyDescent="0.35">
      <c r="A91" s="182"/>
      <c r="B91" s="68"/>
      <c r="C91" s="180"/>
      <c r="D91" s="183"/>
      <c r="E91" s="180"/>
      <c r="F91" s="61"/>
      <c r="G91" s="47"/>
      <c r="H91" s="54"/>
      <c r="I91" s="66"/>
    </row>
    <row r="92" spans="1:57 16358:16384" ht="18" x14ac:dyDescent="0.35">
      <c r="A92" s="182"/>
      <c r="B92" s="68"/>
      <c r="C92" s="180"/>
      <c r="D92" s="183"/>
      <c r="E92" s="180"/>
      <c r="F92" s="61"/>
      <c r="G92" s="47"/>
      <c r="H92" s="54"/>
      <c r="I92" s="66"/>
    </row>
    <row r="93" spans="1:57 16358:16384" ht="18" x14ac:dyDescent="0.35">
      <c r="A93" s="182"/>
      <c r="B93" s="68"/>
      <c r="C93" s="180"/>
      <c r="D93" s="183"/>
      <c r="E93" s="180"/>
      <c r="F93" s="61"/>
      <c r="G93" s="47"/>
      <c r="H93" s="54"/>
      <c r="I93" s="66"/>
    </row>
    <row r="94" spans="1:57 16358:16384" s="31" customFormat="1" ht="18" x14ac:dyDescent="0.35">
      <c r="A94" s="183"/>
      <c r="B94" s="68"/>
      <c r="C94" s="183"/>
      <c r="D94" s="183"/>
      <c r="E94" s="60"/>
      <c r="F94" s="69"/>
      <c r="G94" s="70"/>
      <c r="H94" s="54"/>
      <c r="I94" s="66"/>
      <c r="J94" s="33"/>
    </row>
    <row r="95" spans="1:57 16358:16384" s="31" customFormat="1" ht="18" x14ac:dyDescent="0.35">
      <c r="A95" s="183"/>
      <c r="B95" s="68"/>
      <c r="C95" s="183"/>
      <c r="D95" s="183"/>
      <c r="E95" s="60"/>
      <c r="F95" s="69"/>
      <c r="G95" s="70"/>
      <c r="H95" s="54"/>
      <c r="I95" s="66"/>
      <c r="J95" s="33"/>
    </row>
    <row r="96" spans="1:57 16358:16384" s="31" customFormat="1" ht="18" x14ac:dyDescent="0.35">
      <c r="A96" s="183"/>
      <c r="B96" s="71"/>
      <c r="C96" s="32"/>
      <c r="D96" s="32"/>
      <c r="E96" s="180"/>
      <c r="F96" s="69"/>
      <c r="G96" s="47"/>
      <c r="H96" s="54"/>
      <c r="I96" s="181"/>
      <c r="J96" s="33"/>
    </row>
    <row r="97" spans="1:11" s="31" customFormat="1" ht="18" x14ac:dyDescent="0.35">
      <c r="A97" s="42"/>
      <c r="B97" s="71"/>
      <c r="C97" s="183"/>
      <c r="D97" s="183"/>
      <c r="E97" s="183"/>
      <c r="F97" s="72"/>
      <c r="G97" s="59"/>
      <c r="H97" s="54"/>
      <c r="I97" s="181"/>
      <c r="J97" s="33"/>
    </row>
    <row r="98" spans="1:11" s="29" customFormat="1" ht="18" x14ac:dyDescent="0.35">
      <c r="A98" s="32"/>
      <c r="B98" s="64"/>
      <c r="C98" s="32"/>
      <c r="D98" s="32"/>
      <c r="E98" s="32"/>
      <c r="F98" s="61"/>
      <c r="G98" s="47"/>
      <c r="H98" s="48"/>
      <c r="I98" s="113"/>
      <c r="K98" s="36"/>
    </row>
    <row r="99" spans="1:11" s="29" customFormat="1" ht="18" x14ac:dyDescent="0.35">
      <c r="A99" s="32"/>
      <c r="B99" s="64"/>
      <c r="C99" s="32"/>
      <c r="D99" s="32"/>
      <c r="E99" s="32"/>
      <c r="F99" s="61"/>
      <c r="G99" s="47"/>
      <c r="H99" s="48"/>
      <c r="I99" s="113"/>
      <c r="K99" s="36"/>
    </row>
    <row r="100" spans="1:11" s="35" customFormat="1" ht="18" x14ac:dyDescent="0.35">
      <c r="A100" s="75"/>
      <c r="B100" s="67"/>
      <c r="C100" s="60"/>
      <c r="D100" s="32"/>
      <c r="E100" s="180"/>
      <c r="F100" s="61"/>
      <c r="G100" s="47"/>
      <c r="H100" s="48"/>
      <c r="I100" s="113"/>
    </row>
    <row r="101" spans="1:11" s="35" customFormat="1" ht="18" x14ac:dyDescent="0.35">
      <c r="A101" s="75"/>
      <c r="B101" s="67"/>
      <c r="C101" s="60"/>
      <c r="D101" s="32"/>
      <c r="E101" s="180"/>
      <c r="F101" s="61"/>
      <c r="G101" s="47"/>
      <c r="H101" s="48"/>
      <c r="I101" s="113"/>
    </row>
    <row r="102" spans="1:11" ht="18" x14ac:dyDescent="0.35">
      <c r="A102" s="35"/>
      <c r="B102" s="67"/>
      <c r="C102" s="26"/>
      <c r="D102" s="32"/>
      <c r="E102" s="28"/>
      <c r="F102" s="61"/>
      <c r="G102" s="47"/>
      <c r="H102" s="48"/>
      <c r="I102" s="113"/>
    </row>
    <row r="103" spans="1:11" ht="18" x14ac:dyDescent="0.35">
      <c r="A103" s="35"/>
      <c r="B103" s="67"/>
      <c r="C103" s="26"/>
      <c r="D103" s="32"/>
      <c r="E103" s="28"/>
      <c r="F103" s="61"/>
      <c r="G103" s="47"/>
      <c r="H103" s="48"/>
      <c r="I103" s="113"/>
    </row>
    <row r="104" spans="1:11" ht="18" x14ac:dyDescent="0.35">
      <c r="A104" s="35"/>
      <c r="B104" s="67"/>
      <c r="C104" s="26"/>
      <c r="D104" s="32"/>
      <c r="E104" s="28"/>
      <c r="F104" s="61"/>
      <c r="G104" s="47"/>
      <c r="H104" s="48"/>
      <c r="I104" s="113"/>
    </row>
    <row r="105" spans="1:11" ht="18" x14ac:dyDescent="0.35">
      <c r="A105" s="35"/>
      <c r="B105" s="67"/>
      <c r="C105" s="26"/>
      <c r="D105" s="32"/>
      <c r="E105" s="28"/>
      <c r="F105" s="61"/>
      <c r="G105" s="47"/>
      <c r="H105" s="48"/>
      <c r="I105" s="113"/>
    </row>
    <row r="106" spans="1:11" s="29" customFormat="1" ht="18" x14ac:dyDescent="0.35">
      <c r="A106" s="42"/>
      <c r="B106" s="67"/>
      <c r="C106" s="32"/>
      <c r="D106" s="32"/>
      <c r="E106" s="32"/>
      <c r="F106" s="74"/>
      <c r="G106" s="47"/>
      <c r="H106" s="48"/>
      <c r="I106" s="62"/>
      <c r="J106" s="34"/>
    </row>
    <row r="107" spans="1:11" s="29" customFormat="1" ht="18" x14ac:dyDescent="0.35">
      <c r="A107" s="42"/>
      <c r="B107" s="67"/>
      <c r="C107" s="32"/>
      <c r="D107" s="32"/>
      <c r="E107" s="32"/>
      <c r="F107" s="74"/>
      <c r="G107" s="47"/>
      <c r="H107" s="48"/>
      <c r="I107" s="62"/>
      <c r="J107" s="34"/>
    </row>
    <row r="108" spans="1:11" s="31" customFormat="1" ht="18" x14ac:dyDescent="0.35">
      <c r="A108" s="183"/>
      <c r="B108" s="71"/>
      <c r="C108" s="183"/>
      <c r="D108" s="183"/>
      <c r="E108" s="183"/>
      <c r="F108" s="69"/>
      <c r="G108" s="47"/>
      <c r="H108" s="54"/>
      <c r="I108" s="55"/>
      <c r="K108" s="37"/>
    </row>
    <row r="109" spans="1:11" s="31" customFormat="1" ht="18" x14ac:dyDescent="0.35">
      <c r="A109" s="183"/>
      <c r="B109" s="71"/>
      <c r="C109" s="183"/>
      <c r="D109" s="183"/>
      <c r="E109" s="183"/>
      <c r="F109" s="69"/>
      <c r="G109" s="47"/>
      <c r="H109" s="54"/>
      <c r="I109" s="55"/>
      <c r="K109" s="37"/>
    </row>
    <row r="110" spans="1:11" s="29" customFormat="1" ht="18" x14ac:dyDescent="0.35">
      <c r="A110" s="32"/>
      <c r="B110" s="64"/>
      <c r="C110" s="32"/>
      <c r="D110" s="32"/>
      <c r="E110" s="32"/>
      <c r="F110" s="73"/>
      <c r="G110" s="47"/>
      <c r="H110" s="48"/>
      <c r="I110" s="62"/>
      <c r="K110" s="36"/>
    </row>
    <row r="111" spans="1:11" s="31" customFormat="1" ht="18" x14ac:dyDescent="0.35">
      <c r="A111" s="183"/>
      <c r="B111" s="71"/>
      <c r="C111" s="183"/>
      <c r="D111" s="183"/>
      <c r="E111" s="183"/>
      <c r="F111" s="69"/>
      <c r="G111" s="47"/>
      <c r="H111" s="54"/>
      <c r="I111" s="55"/>
      <c r="K111" s="37"/>
    </row>
    <row r="112" spans="1:11" s="31" customFormat="1" ht="18" x14ac:dyDescent="0.35">
      <c r="A112" s="183"/>
      <c r="B112" s="71"/>
      <c r="C112" s="183"/>
      <c r="D112" s="183"/>
      <c r="E112" s="76"/>
      <c r="F112" s="186"/>
      <c r="G112" s="63"/>
      <c r="H112" s="54"/>
      <c r="I112" s="55"/>
      <c r="K112" s="37"/>
    </row>
    <row r="113" spans="1:11" s="29" customFormat="1" ht="16.5" customHeight="1" x14ac:dyDescent="0.35">
      <c r="A113" s="75"/>
      <c r="B113" s="71"/>
      <c r="C113" s="76"/>
      <c r="D113" s="183"/>
      <c r="E113" s="76"/>
      <c r="F113" s="186"/>
      <c r="G113" s="63"/>
      <c r="H113" s="54"/>
      <c r="I113" s="55"/>
      <c r="J113" s="38"/>
    </row>
    <row r="114" spans="1:11" s="29" customFormat="1" ht="16.5" customHeight="1" x14ac:dyDescent="0.35">
      <c r="A114" s="75"/>
      <c r="B114" s="71"/>
      <c r="C114" s="76"/>
      <c r="D114" s="183"/>
      <c r="E114" s="76"/>
      <c r="F114" s="186"/>
      <c r="G114" s="63"/>
      <c r="H114" s="54"/>
      <c r="I114" s="55"/>
      <c r="J114" s="38"/>
    </row>
    <row r="115" spans="1:11" s="35" customFormat="1" ht="18" x14ac:dyDescent="0.35">
      <c r="A115" s="75"/>
      <c r="B115" s="71"/>
      <c r="C115" s="180"/>
      <c r="D115" s="183"/>
      <c r="E115" s="76"/>
      <c r="F115" s="186"/>
      <c r="G115" s="63"/>
      <c r="H115" s="54"/>
      <c r="I115" s="55"/>
    </row>
    <row r="116" spans="1:11" s="35" customFormat="1" ht="18" x14ac:dyDescent="0.35">
      <c r="A116" s="75"/>
      <c r="B116" s="71"/>
      <c r="C116" s="180"/>
      <c r="D116" s="183"/>
      <c r="E116" s="76"/>
      <c r="F116" s="186"/>
      <c r="G116" s="63"/>
      <c r="H116" s="54"/>
      <c r="I116" s="55"/>
    </row>
    <row r="117" spans="1:11" s="35" customFormat="1" ht="17.7" customHeight="1" x14ac:dyDescent="0.35">
      <c r="A117" s="75"/>
      <c r="B117" s="71"/>
      <c r="C117" s="180"/>
      <c r="D117" s="183"/>
      <c r="E117" s="76"/>
      <c r="F117" s="186"/>
      <c r="G117" s="63"/>
      <c r="H117" s="54"/>
      <c r="I117" s="55"/>
    </row>
    <row r="118" spans="1:11" s="35" customFormat="1" ht="18" x14ac:dyDescent="0.35">
      <c r="A118" s="75"/>
      <c r="B118" s="71"/>
      <c r="C118" s="180"/>
      <c r="D118" s="183"/>
      <c r="E118" s="76"/>
      <c r="F118" s="186"/>
      <c r="G118" s="63"/>
      <c r="H118" s="54"/>
      <c r="I118" s="55"/>
    </row>
    <row r="119" spans="1:11" s="35" customFormat="1" ht="18" x14ac:dyDescent="0.35">
      <c r="A119" s="75"/>
      <c r="B119" s="71"/>
      <c r="C119" s="180"/>
      <c r="D119" s="32"/>
      <c r="E119" s="76"/>
      <c r="F119" s="186"/>
      <c r="G119" s="63"/>
      <c r="H119" s="185"/>
      <c r="I119" s="119"/>
    </row>
    <row r="120" spans="1:11" s="31" customFormat="1" ht="18" x14ac:dyDescent="0.35">
      <c r="A120" s="183"/>
      <c r="B120" s="71"/>
      <c r="C120" s="183"/>
      <c r="D120" s="183"/>
      <c r="E120" s="183"/>
      <c r="F120" s="69"/>
      <c r="G120" s="47"/>
      <c r="H120" s="54"/>
      <c r="I120" s="55"/>
      <c r="K120" s="37"/>
    </row>
    <row r="121" spans="1:11" s="31" customFormat="1" ht="18" x14ac:dyDescent="0.35">
      <c r="A121" s="183"/>
      <c r="B121" s="71"/>
      <c r="C121" s="183"/>
      <c r="D121" s="183"/>
      <c r="E121" s="183"/>
      <c r="F121" s="69"/>
      <c r="G121" s="47"/>
      <c r="H121" s="54"/>
      <c r="I121" s="55"/>
      <c r="K121" s="37"/>
    </row>
    <row r="122" spans="1:11" s="31" customFormat="1" ht="18" x14ac:dyDescent="0.35">
      <c r="A122" s="183"/>
      <c r="B122" s="71"/>
      <c r="C122" s="183"/>
      <c r="D122" s="183"/>
      <c r="E122" s="183"/>
      <c r="F122" s="69"/>
      <c r="G122" s="47"/>
      <c r="H122" s="54"/>
      <c r="I122" s="55"/>
      <c r="K122" s="37"/>
    </row>
    <row r="123" spans="1:11" s="31" customFormat="1" ht="18" x14ac:dyDescent="0.35">
      <c r="A123" s="130"/>
      <c r="B123" s="71"/>
      <c r="C123" s="183"/>
      <c r="D123" s="183"/>
      <c r="E123" s="183"/>
      <c r="F123" s="69"/>
      <c r="G123" s="47"/>
      <c r="H123" s="54"/>
      <c r="I123" s="55"/>
      <c r="K123" s="37"/>
    </row>
    <row r="124" spans="1:11" s="31" customFormat="1" ht="18" x14ac:dyDescent="0.35">
      <c r="A124" s="183"/>
      <c r="B124" s="71"/>
      <c r="C124" s="183"/>
      <c r="D124" s="183"/>
      <c r="E124" s="183"/>
      <c r="F124" s="72"/>
      <c r="G124" s="47"/>
      <c r="H124" s="185"/>
      <c r="I124" s="55"/>
      <c r="K124" s="37"/>
    </row>
    <row r="125" spans="1:11" s="17" customFormat="1" ht="18" x14ac:dyDescent="0.35">
      <c r="A125" s="183"/>
      <c r="B125" s="71"/>
      <c r="C125" s="183"/>
      <c r="D125" s="183"/>
      <c r="E125" s="183"/>
      <c r="F125" s="72"/>
      <c r="G125" s="47"/>
      <c r="H125" s="185"/>
      <c r="I125" s="55"/>
      <c r="K125" s="20"/>
    </row>
    <row r="126" spans="1:11" s="17" customFormat="1" ht="18" x14ac:dyDescent="0.35">
      <c r="A126" s="183"/>
      <c r="B126" s="71"/>
      <c r="C126" s="183"/>
      <c r="D126" s="183"/>
      <c r="E126" s="183"/>
      <c r="F126" s="69"/>
      <c r="G126" s="47"/>
      <c r="H126" s="185"/>
      <c r="I126" s="55"/>
      <c r="K126" s="20"/>
    </row>
    <row r="127" spans="1:11" s="17" customFormat="1" ht="18" x14ac:dyDescent="0.35">
      <c r="A127" s="183"/>
      <c r="B127" s="71"/>
      <c r="C127" s="183"/>
      <c r="D127" s="183"/>
      <c r="E127" s="183"/>
      <c r="F127" s="69"/>
      <c r="G127" s="47"/>
      <c r="H127" s="185"/>
      <c r="I127" s="55"/>
      <c r="K127" s="20"/>
    </row>
    <row r="128" spans="1:11" s="17" customFormat="1" ht="18" x14ac:dyDescent="0.35">
      <c r="A128" s="183"/>
      <c r="B128" s="71"/>
      <c r="C128" s="183"/>
      <c r="D128" s="183"/>
      <c r="E128" s="183"/>
      <c r="F128" s="69"/>
      <c r="G128" s="47"/>
      <c r="H128" s="54"/>
      <c r="I128" s="55"/>
      <c r="K128" s="20"/>
    </row>
    <row r="129" spans="1:11" ht="17.25" customHeight="1" x14ac:dyDescent="0.35">
      <c r="A129" s="27"/>
      <c r="E129" s="183"/>
      <c r="F129" s="35"/>
      <c r="G129" s="133"/>
      <c r="H129" s="133"/>
      <c r="I129" s="35"/>
    </row>
    <row r="130" spans="1:11" s="35" customFormat="1" ht="17.25" customHeight="1" x14ac:dyDescent="0.35">
      <c r="A130" s="182"/>
      <c r="B130" s="67"/>
      <c r="C130" s="32"/>
      <c r="D130" s="32"/>
      <c r="E130" s="180"/>
      <c r="F130" s="61"/>
      <c r="G130" s="47"/>
      <c r="H130" s="185"/>
      <c r="I130" s="77"/>
    </row>
    <row r="131" spans="1:11" s="35" customFormat="1" ht="17.25" customHeight="1" x14ac:dyDescent="0.35">
      <c r="A131" s="182"/>
      <c r="B131" s="67"/>
      <c r="C131" s="32"/>
      <c r="D131" s="32"/>
      <c r="E131" s="180"/>
      <c r="F131" s="61"/>
      <c r="G131" s="47"/>
      <c r="H131" s="185"/>
      <c r="I131" s="77"/>
    </row>
    <row r="132" spans="1:11" s="35" customFormat="1" ht="17.25" customHeight="1" x14ac:dyDescent="0.35">
      <c r="A132" s="42"/>
      <c r="B132" s="67"/>
      <c r="C132" s="32"/>
      <c r="D132" s="32"/>
      <c r="E132" s="180"/>
      <c r="F132" s="61"/>
      <c r="G132" s="63"/>
      <c r="H132" s="185"/>
      <c r="I132" s="119"/>
    </row>
    <row r="133" spans="1:11" s="35" customFormat="1" ht="18" x14ac:dyDescent="0.35">
      <c r="A133" s="75"/>
      <c r="B133" s="67"/>
      <c r="C133" s="79"/>
      <c r="D133" s="32"/>
      <c r="E133" s="79"/>
      <c r="F133" s="61"/>
      <c r="G133" s="63"/>
      <c r="H133" s="185"/>
      <c r="I133" s="119"/>
    </row>
    <row r="134" spans="1:11" s="35" customFormat="1" ht="18" x14ac:dyDescent="0.35">
      <c r="B134" s="67"/>
      <c r="C134" s="32"/>
      <c r="D134" s="32"/>
      <c r="E134" s="180"/>
      <c r="F134" s="61"/>
      <c r="G134" s="43"/>
      <c r="H134" s="185"/>
      <c r="I134" s="119"/>
    </row>
    <row r="135" spans="1:11" s="35" customFormat="1" ht="18" x14ac:dyDescent="0.35">
      <c r="B135" s="67"/>
      <c r="C135" s="32"/>
      <c r="D135" s="32"/>
      <c r="E135" s="180"/>
      <c r="F135" s="61"/>
      <c r="G135" s="43"/>
      <c r="H135" s="185"/>
      <c r="I135" s="119"/>
    </row>
    <row r="136" spans="1:11" s="35" customFormat="1" ht="18" x14ac:dyDescent="0.35">
      <c r="A136" s="75"/>
      <c r="B136" s="67"/>
      <c r="C136" s="78"/>
      <c r="D136" s="32"/>
      <c r="E136" s="76"/>
      <c r="F136" s="186"/>
      <c r="G136" s="63"/>
      <c r="H136" s="185"/>
      <c r="I136" s="119"/>
    </row>
    <row r="137" spans="1:11" s="35" customFormat="1" ht="18" x14ac:dyDescent="0.35">
      <c r="A137" s="75"/>
      <c r="B137" s="67"/>
      <c r="C137" s="78"/>
      <c r="D137" s="32"/>
      <c r="E137" s="76"/>
      <c r="F137" s="186"/>
      <c r="G137" s="63"/>
      <c r="H137" s="185"/>
      <c r="I137" s="119"/>
    </row>
    <row r="138" spans="1:11" s="31" customFormat="1" ht="18" x14ac:dyDescent="0.35">
      <c r="A138" s="183"/>
      <c r="B138" s="57"/>
      <c r="C138" s="183"/>
      <c r="D138" s="183"/>
      <c r="E138" s="183"/>
      <c r="F138" s="186"/>
      <c r="G138" s="63"/>
      <c r="H138" s="54"/>
      <c r="I138" s="55"/>
      <c r="K138" s="37"/>
    </row>
    <row r="140" spans="1:11" ht="18" x14ac:dyDescent="0.35">
      <c r="A140" s="27"/>
    </row>
    <row r="141" spans="1:11" ht="18" x14ac:dyDescent="0.35">
      <c r="A141" s="182"/>
      <c r="B141" s="32"/>
      <c r="C141" s="32"/>
      <c r="D141" s="32"/>
      <c r="E141" s="180"/>
      <c r="F141" s="61"/>
      <c r="G141" s="43"/>
      <c r="H141" s="185"/>
      <c r="I141" s="119"/>
    </row>
    <row r="142" spans="1:11" ht="18" x14ac:dyDescent="0.35">
      <c r="A142" s="182"/>
      <c r="B142" s="32"/>
      <c r="C142" s="32"/>
      <c r="D142" s="32"/>
      <c r="E142" s="180"/>
      <c r="F142" s="61"/>
      <c r="G142" s="43"/>
      <c r="H142" s="185"/>
      <c r="I142" s="119"/>
    </row>
    <row r="143" spans="1:11" ht="18" x14ac:dyDescent="0.35">
      <c r="A143" s="182"/>
      <c r="B143" s="67"/>
      <c r="C143" s="32"/>
      <c r="D143" s="32"/>
      <c r="E143" s="180"/>
      <c r="F143" s="61"/>
      <c r="G143" s="43"/>
      <c r="H143" s="185"/>
      <c r="I143" s="119"/>
    </row>
    <row r="144" spans="1:11" s="35" customFormat="1" ht="18" x14ac:dyDescent="0.35">
      <c r="A144" s="75"/>
      <c r="B144" s="67"/>
      <c r="C144" s="78"/>
      <c r="D144" s="32"/>
      <c r="E144" s="76"/>
      <c r="F144" s="61"/>
      <c r="G144" s="63"/>
      <c r="H144" s="185"/>
      <c r="I144" s="119"/>
    </row>
    <row r="145" spans="1:11" s="35" customFormat="1" ht="18" x14ac:dyDescent="0.35">
      <c r="A145" s="75"/>
      <c r="B145" s="67"/>
      <c r="C145" s="78"/>
      <c r="D145" s="32"/>
      <c r="E145" s="76"/>
      <c r="F145" s="61"/>
      <c r="G145" s="63"/>
      <c r="H145" s="185"/>
      <c r="I145" s="119"/>
    </row>
    <row r="146" spans="1:11" s="35" customFormat="1" ht="18" x14ac:dyDescent="0.35">
      <c r="A146" s="75"/>
      <c r="B146" s="67"/>
      <c r="C146" s="78"/>
      <c r="D146" s="32"/>
      <c r="E146" s="76"/>
      <c r="F146" s="61"/>
      <c r="G146" s="63"/>
      <c r="H146" s="185"/>
      <c r="I146" s="119"/>
    </row>
    <row r="147" spans="1:11" s="35" customFormat="1" ht="18" x14ac:dyDescent="0.35">
      <c r="A147" s="75"/>
      <c r="B147" s="67"/>
      <c r="C147" s="78"/>
      <c r="D147" s="32"/>
      <c r="E147" s="76"/>
      <c r="F147" s="61"/>
      <c r="G147" s="63"/>
      <c r="H147" s="185"/>
      <c r="I147" s="119"/>
    </row>
    <row r="148" spans="1:11" s="35" customFormat="1" ht="18" x14ac:dyDescent="0.35">
      <c r="A148" s="75"/>
      <c r="B148" s="67"/>
      <c r="C148" s="49"/>
      <c r="D148" s="32"/>
      <c r="E148" s="76"/>
      <c r="F148" s="61"/>
      <c r="G148" s="63"/>
      <c r="H148" s="185"/>
      <c r="I148" s="119"/>
    </row>
    <row r="149" spans="1:11" s="35" customFormat="1" ht="18" x14ac:dyDescent="0.35">
      <c r="B149" s="67"/>
      <c r="C149" s="50"/>
      <c r="D149" s="32"/>
      <c r="E149" s="76"/>
      <c r="F149" s="61"/>
      <c r="G149" s="63"/>
      <c r="H149" s="185"/>
      <c r="I149" s="119"/>
    </row>
    <row r="150" spans="1:11" s="35" customFormat="1" ht="18" x14ac:dyDescent="0.35">
      <c r="B150" s="67"/>
      <c r="C150" s="32"/>
      <c r="D150" s="32"/>
      <c r="E150" s="180"/>
      <c r="F150" s="61"/>
      <c r="G150" s="43"/>
      <c r="H150" s="185"/>
      <c r="I150" s="119"/>
    </row>
    <row r="151" spans="1:11" s="35" customFormat="1" ht="18" x14ac:dyDescent="0.35">
      <c r="B151" s="67"/>
      <c r="C151" s="32"/>
      <c r="D151" s="32"/>
      <c r="E151" s="180"/>
      <c r="F151" s="61"/>
      <c r="G151" s="43"/>
      <c r="H151" s="185"/>
      <c r="I151" s="119"/>
    </row>
    <row r="152" spans="1:11" s="35" customFormat="1" ht="18" x14ac:dyDescent="0.35">
      <c r="B152" s="67"/>
      <c r="C152" s="32"/>
      <c r="D152" s="32"/>
      <c r="E152" s="180"/>
      <c r="F152" s="61"/>
      <c r="G152" s="43"/>
      <c r="H152" s="185"/>
      <c r="I152" s="119"/>
    </row>
    <row r="153" spans="1:11" s="35" customFormat="1" ht="18" x14ac:dyDescent="0.35">
      <c r="B153" s="67"/>
      <c r="C153" s="32"/>
      <c r="D153" s="32"/>
      <c r="E153" s="180"/>
      <c r="F153" s="61"/>
      <c r="G153" s="43"/>
      <c r="H153" s="185"/>
      <c r="I153" s="119"/>
    </row>
    <row r="154" spans="1:11" s="35" customFormat="1" ht="18" x14ac:dyDescent="0.35">
      <c r="B154" s="67"/>
      <c r="C154" s="32"/>
      <c r="D154" s="32"/>
      <c r="E154" s="180"/>
      <c r="F154" s="61"/>
      <c r="G154" s="43"/>
      <c r="H154" s="185"/>
      <c r="I154" s="119"/>
    </row>
    <row r="155" spans="1:11" s="29" customFormat="1" ht="18" x14ac:dyDescent="0.35">
      <c r="A155" s="129"/>
      <c r="B155" s="67"/>
      <c r="C155" s="32"/>
      <c r="D155" s="32"/>
      <c r="E155" s="180"/>
      <c r="F155" s="61"/>
      <c r="G155" s="43"/>
      <c r="H155" s="185"/>
      <c r="I155" s="119"/>
      <c r="K155" s="36"/>
    </row>
    <row r="156" spans="1:11" s="29" customFormat="1" ht="18" x14ac:dyDescent="0.35">
      <c r="A156" s="129"/>
      <c r="B156" s="67"/>
      <c r="C156" s="32"/>
      <c r="D156" s="32"/>
      <c r="E156" s="180"/>
      <c r="F156" s="61"/>
      <c r="G156" s="43"/>
      <c r="H156" s="185"/>
      <c r="I156" s="119"/>
      <c r="K156" s="36"/>
    </row>
    <row r="157" spans="1:11" s="29" customFormat="1" ht="18" x14ac:dyDescent="0.35">
      <c r="A157" s="129"/>
      <c r="B157" s="67"/>
      <c r="C157" s="32"/>
      <c r="D157" s="32"/>
      <c r="E157" s="180"/>
      <c r="F157" s="61"/>
      <c r="G157" s="43"/>
      <c r="H157" s="185"/>
      <c r="I157" s="119"/>
      <c r="K157" s="36"/>
    </row>
    <row r="158" spans="1:11" s="29" customFormat="1" ht="18" x14ac:dyDescent="0.35">
      <c r="A158" s="129"/>
      <c r="B158" s="67"/>
      <c r="C158" s="32"/>
      <c r="D158" s="32"/>
      <c r="E158" s="180"/>
      <c r="F158" s="61"/>
      <c r="G158" s="43"/>
      <c r="H158" s="185"/>
      <c r="I158" s="119"/>
      <c r="K158" s="36"/>
    </row>
    <row r="159" spans="1:11" s="29" customFormat="1" ht="18" x14ac:dyDescent="0.35">
      <c r="A159" s="129"/>
      <c r="B159" s="67"/>
      <c r="C159" s="32"/>
      <c r="D159" s="32"/>
      <c r="E159" s="180"/>
      <c r="F159" s="61"/>
      <c r="G159" s="43"/>
      <c r="H159" s="185"/>
      <c r="I159" s="119"/>
      <c r="K159" s="36"/>
    </row>
    <row r="160" spans="1:11" s="29" customFormat="1" ht="18" x14ac:dyDescent="0.35">
      <c r="A160" s="129"/>
      <c r="B160" s="67"/>
      <c r="C160" s="32"/>
      <c r="D160" s="32"/>
      <c r="E160" s="180"/>
      <c r="F160" s="61"/>
      <c r="G160" s="43"/>
      <c r="H160" s="185"/>
      <c r="I160" s="119"/>
      <c r="K160" s="36"/>
    </row>
    <row r="161" spans="1:11" s="29" customFormat="1" ht="18" x14ac:dyDescent="0.35">
      <c r="A161" s="129"/>
      <c r="B161" s="67"/>
      <c r="C161" s="32"/>
      <c r="D161" s="32"/>
      <c r="E161" s="180"/>
      <c r="F161" s="61"/>
      <c r="G161" s="43"/>
      <c r="H161" s="185"/>
      <c r="I161" s="119"/>
      <c r="K161" s="36"/>
    </row>
    <row r="162" spans="1:11" s="29" customFormat="1" ht="18" x14ac:dyDescent="0.35">
      <c r="A162" s="129"/>
      <c r="B162" s="67"/>
      <c r="C162" s="32"/>
      <c r="D162" s="32"/>
      <c r="E162" s="180"/>
      <c r="F162" s="61"/>
      <c r="G162" s="43"/>
      <c r="H162" s="185"/>
      <c r="I162" s="119"/>
      <c r="K162" s="36"/>
    </row>
    <row r="163" spans="1:11" s="29" customFormat="1" ht="18" x14ac:dyDescent="0.35">
      <c r="A163" s="129"/>
      <c r="B163" s="67"/>
      <c r="C163" s="32"/>
      <c r="D163" s="32"/>
      <c r="E163" s="180"/>
      <c r="F163" s="61"/>
      <c r="G163" s="43"/>
      <c r="H163" s="185"/>
      <c r="I163" s="119"/>
      <c r="K163" s="36"/>
    </row>
    <row r="164" spans="1:11" s="29" customFormat="1" ht="18" x14ac:dyDescent="0.35">
      <c r="A164" s="129"/>
      <c r="B164" s="67"/>
      <c r="C164" s="32"/>
      <c r="D164" s="32"/>
      <c r="E164" s="180"/>
      <c r="F164" s="61"/>
      <c r="G164" s="43"/>
      <c r="H164" s="185"/>
      <c r="I164" s="119"/>
      <c r="K164" s="36"/>
    </row>
    <row r="165" spans="1:11" s="29" customFormat="1" ht="18" x14ac:dyDescent="0.35">
      <c r="A165" s="129"/>
      <c r="B165" s="67"/>
      <c r="C165" s="32"/>
      <c r="D165" s="32"/>
      <c r="E165" s="180"/>
      <c r="F165" s="61"/>
      <c r="G165" s="43"/>
      <c r="H165" s="185"/>
      <c r="I165" s="119"/>
      <c r="K165" s="36"/>
    </row>
    <row r="166" spans="1:11" s="31" customFormat="1" ht="18" x14ac:dyDescent="0.35">
      <c r="A166" s="56"/>
      <c r="B166" s="71"/>
      <c r="C166" s="183"/>
      <c r="D166" s="183"/>
      <c r="E166" s="183"/>
      <c r="F166" s="69"/>
      <c r="G166" s="47"/>
      <c r="H166" s="54"/>
      <c r="I166" s="55"/>
      <c r="K166" s="37"/>
    </row>
    <row r="167" spans="1:11" s="127" customFormat="1" ht="18" x14ac:dyDescent="0.35">
      <c r="A167" s="25"/>
      <c r="B167" s="126"/>
      <c r="C167" s="26"/>
      <c r="D167" s="183"/>
      <c r="E167" s="28"/>
      <c r="F167" s="95"/>
      <c r="G167" s="83"/>
      <c r="H167" s="54"/>
      <c r="I167" s="55"/>
      <c r="K167" s="128"/>
    </row>
    <row r="168" spans="1:11" s="29" customFormat="1" ht="18" x14ac:dyDescent="0.35">
      <c r="A168" s="40"/>
      <c r="B168" s="64"/>
      <c r="C168" s="32"/>
      <c r="D168" s="183"/>
      <c r="E168" s="32"/>
      <c r="G168" s="47"/>
      <c r="H168" s="54"/>
      <c r="I168" s="55"/>
      <c r="J168" s="34"/>
    </row>
    <row r="169" spans="1:11" s="29" customFormat="1" ht="18" x14ac:dyDescent="0.35">
      <c r="A169" s="182"/>
      <c r="B169" s="65"/>
      <c r="C169" s="32"/>
      <c r="D169" s="183"/>
      <c r="E169" s="32"/>
      <c r="F169" s="61"/>
      <c r="G169" s="47"/>
      <c r="H169" s="54"/>
      <c r="I169" s="55"/>
      <c r="J169" s="34"/>
    </row>
    <row r="170" spans="1:11" s="29" customFormat="1" ht="18" x14ac:dyDescent="0.35">
      <c r="A170" s="182"/>
      <c r="B170" s="65"/>
      <c r="C170" s="32"/>
      <c r="D170" s="183"/>
      <c r="E170" s="32"/>
      <c r="F170" s="61"/>
      <c r="G170" s="47"/>
      <c r="H170" s="54"/>
      <c r="I170" s="55"/>
      <c r="J170" s="34"/>
    </row>
    <row r="171" spans="1:11" s="29" customFormat="1" ht="18" x14ac:dyDescent="0.35">
      <c r="A171" s="182"/>
      <c r="B171" s="65"/>
      <c r="C171" s="32"/>
      <c r="D171" s="183"/>
      <c r="E171" s="32"/>
      <c r="F171" s="61"/>
      <c r="G171" s="47"/>
      <c r="H171" s="54"/>
      <c r="I171" s="55"/>
      <c r="J171" s="34"/>
    </row>
    <row r="172" spans="1:11" s="29" customFormat="1" ht="18" x14ac:dyDescent="0.35">
      <c r="A172" s="182"/>
      <c r="B172" s="65"/>
      <c r="C172" s="32"/>
      <c r="D172" s="183"/>
      <c r="E172" s="32"/>
      <c r="F172" s="61"/>
      <c r="G172" s="47"/>
      <c r="H172" s="54"/>
      <c r="I172" s="55"/>
      <c r="J172" s="34"/>
    </row>
    <row r="173" spans="1:11" s="29" customFormat="1" ht="18" x14ac:dyDescent="0.35">
      <c r="A173" s="182"/>
      <c r="B173" s="65"/>
      <c r="C173" s="32"/>
      <c r="D173" s="183"/>
      <c r="E173" s="32"/>
      <c r="F173" s="61"/>
      <c r="G173" s="47"/>
      <c r="H173" s="54"/>
      <c r="I173" s="55"/>
      <c r="J173" s="34"/>
    </row>
    <row r="174" spans="1:11" s="29" customFormat="1" ht="18" x14ac:dyDescent="0.35">
      <c r="A174" s="182"/>
      <c r="B174" s="65"/>
      <c r="C174" s="32"/>
      <c r="D174" s="183"/>
      <c r="E174" s="32"/>
      <c r="F174" s="61"/>
      <c r="G174" s="47"/>
      <c r="H174" s="54"/>
      <c r="I174" s="55"/>
      <c r="J174" s="34"/>
    </row>
    <row r="175" spans="1:11" s="29" customFormat="1" ht="18" x14ac:dyDescent="0.35">
      <c r="A175" s="182"/>
      <c r="B175" s="65"/>
      <c r="C175" s="32"/>
      <c r="D175" s="183"/>
      <c r="E175" s="32"/>
      <c r="F175" s="61"/>
      <c r="G175" s="47"/>
      <c r="H175" s="54"/>
      <c r="I175" s="55"/>
      <c r="J175" s="34"/>
    </row>
    <row r="176" spans="1:11" s="29" customFormat="1" ht="18" x14ac:dyDescent="0.35">
      <c r="A176" s="182"/>
      <c r="B176" s="65"/>
      <c r="C176" s="32"/>
      <c r="D176" s="183"/>
      <c r="E176" s="32"/>
      <c r="F176" s="61"/>
      <c r="G176" s="47"/>
      <c r="H176" s="54"/>
      <c r="I176" s="55"/>
      <c r="J176" s="34"/>
    </row>
    <row r="177" spans="1:10" s="29" customFormat="1" ht="18" x14ac:dyDescent="0.35">
      <c r="A177" s="40"/>
      <c r="B177" s="65"/>
      <c r="C177" s="32"/>
      <c r="D177" s="32"/>
      <c r="E177" s="180"/>
      <c r="F177" s="61"/>
      <c r="G177" s="43"/>
      <c r="H177" s="48"/>
      <c r="I177" s="55"/>
      <c r="J177" s="34"/>
    </row>
    <row r="178" spans="1:10" s="29" customFormat="1" ht="18" x14ac:dyDescent="0.35">
      <c r="A178" s="182"/>
      <c r="B178" s="65"/>
      <c r="C178" s="180"/>
      <c r="D178" s="32"/>
      <c r="E178" s="180"/>
      <c r="F178" s="61"/>
      <c r="G178" s="43"/>
      <c r="H178" s="185"/>
      <c r="I178" s="62"/>
      <c r="J178" s="34"/>
    </row>
    <row r="179" spans="1:10" s="29" customFormat="1" ht="18" x14ac:dyDescent="0.35">
      <c r="A179" s="182"/>
      <c r="B179" s="65"/>
      <c r="C179" s="180"/>
      <c r="D179" s="32"/>
      <c r="E179" s="180"/>
      <c r="F179" s="61"/>
      <c r="G179" s="63"/>
      <c r="H179" s="185"/>
      <c r="I179" s="62"/>
      <c r="J179" s="34"/>
    </row>
    <row r="180" spans="1:10" s="29" customFormat="1" ht="18" x14ac:dyDescent="0.35">
      <c r="A180" s="182"/>
      <c r="B180" s="65"/>
      <c r="C180" s="180"/>
      <c r="D180" s="32"/>
      <c r="E180" s="180"/>
      <c r="F180" s="61"/>
      <c r="G180" s="63"/>
      <c r="H180" s="185"/>
      <c r="I180" s="62"/>
      <c r="J180" s="34"/>
    </row>
    <row r="181" spans="1:10" s="29" customFormat="1" ht="18" x14ac:dyDescent="0.35">
      <c r="A181" s="182"/>
      <c r="B181" s="65"/>
      <c r="C181" s="180"/>
      <c r="D181" s="32"/>
      <c r="E181" s="180"/>
      <c r="F181" s="61"/>
      <c r="G181" s="63"/>
      <c r="H181" s="185"/>
      <c r="I181" s="62"/>
      <c r="J181" s="34"/>
    </row>
    <row r="182" spans="1:10" s="29" customFormat="1" ht="18" x14ac:dyDescent="0.35">
      <c r="A182" s="182"/>
      <c r="B182" s="65"/>
      <c r="C182" s="180"/>
      <c r="D182" s="32"/>
      <c r="E182" s="180"/>
      <c r="F182" s="61"/>
      <c r="G182" s="63"/>
      <c r="H182" s="185"/>
      <c r="I182" s="62"/>
      <c r="J182" s="34"/>
    </row>
    <row r="183" spans="1:10" s="29" customFormat="1" ht="18" x14ac:dyDescent="0.35">
      <c r="A183" s="182"/>
      <c r="B183" s="65"/>
      <c r="C183" s="180"/>
      <c r="D183" s="32"/>
      <c r="E183" s="180"/>
      <c r="F183" s="61"/>
      <c r="G183" s="63"/>
      <c r="H183" s="185"/>
      <c r="I183" s="62"/>
      <c r="J183" s="34"/>
    </row>
    <row r="184" spans="1:10" s="29" customFormat="1" ht="18" x14ac:dyDescent="0.35">
      <c r="A184" s="182"/>
      <c r="B184" s="65"/>
      <c r="C184" s="180"/>
      <c r="D184" s="32"/>
      <c r="E184" s="180"/>
      <c r="F184" s="61"/>
      <c r="G184" s="63"/>
      <c r="H184" s="185"/>
      <c r="I184" s="62"/>
      <c r="J184" s="34"/>
    </row>
    <row r="185" spans="1:10" s="29" customFormat="1" ht="18" x14ac:dyDescent="0.35">
      <c r="A185" s="182"/>
      <c r="B185" s="65"/>
      <c r="C185" s="28"/>
      <c r="D185" s="32"/>
      <c r="E185" s="180"/>
      <c r="F185" s="61"/>
      <c r="G185" s="43"/>
      <c r="H185" s="185"/>
      <c r="I185" s="62"/>
      <c r="J185" s="34"/>
    </row>
    <row r="186" spans="1:10" s="29" customFormat="1" ht="18.600000000000001" thickBot="1" x14ac:dyDescent="0.4">
      <c r="A186" s="182"/>
      <c r="B186" s="65"/>
      <c r="C186" s="122"/>
      <c r="D186" s="32"/>
      <c r="E186" s="180"/>
      <c r="F186" s="61"/>
      <c r="G186" s="43"/>
      <c r="H186" s="185"/>
      <c r="I186" s="62"/>
      <c r="J186" s="34"/>
    </row>
    <row r="187" spans="1:10" s="29" customFormat="1" ht="18" x14ac:dyDescent="0.35">
      <c r="A187" s="42"/>
      <c r="B187" s="65"/>
      <c r="C187" s="32"/>
      <c r="D187" s="32"/>
      <c r="E187" s="32"/>
      <c r="F187" s="61"/>
      <c r="G187" s="47"/>
      <c r="H187" s="48"/>
      <c r="I187" s="62"/>
      <c r="J187" s="34"/>
    </row>
    <row r="188" spans="1:10" s="29" customFormat="1" ht="18" x14ac:dyDescent="0.35">
      <c r="A188" s="42"/>
      <c r="B188" s="65"/>
      <c r="C188" s="32"/>
      <c r="D188" s="32"/>
      <c r="E188" s="32"/>
      <c r="F188" s="61"/>
      <c r="G188" s="47"/>
      <c r="H188" s="48"/>
      <c r="I188" s="62"/>
      <c r="J188" s="34"/>
    </row>
    <row r="189" spans="1:10" s="29" customFormat="1" ht="18" x14ac:dyDescent="0.35">
      <c r="A189" s="42"/>
      <c r="B189" s="65"/>
      <c r="C189" s="32"/>
      <c r="D189" s="32"/>
      <c r="E189" s="32"/>
      <c r="F189" s="61"/>
      <c r="G189" s="47"/>
      <c r="H189" s="48"/>
      <c r="I189" s="62"/>
      <c r="J189" s="34"/>
    </row>
    <row r="190" spans="1:10" s="29" customFormat="1" ht="18" x14ac:dyDescent="0.35">
      <c r="A190" s="42"/>
      <c r="B190" s="65"/>
      <c r="C190" s="32"/>
      <c r="D190" s="32"/>
      <c r="E190" s="32"/>
      <c r="F190" s="61"/>
      <c r="G190" s="47"/>
      <c r="H190" s="48"/>
      <c r="I190" s="62"/>
      <c r="J190" s="34"/>
    </row>
    <row r="191" spans="1:10" s="29" customFormat="1" ht="18" x14ac:dyDescent="0.35">
      <c r="A191" s="42"/>
      <c r="B191" s="65"/>
      <c r="C191" s="32"/>
      <c r="D191" s="32"/>
      <c r="E191" s="32"/>
      <c r="F191" s="61"/>
      <c r="G191" s="47"/>
      <c r="H191" s="48"/>
      <c r="I191" s="62"/>
      <c r="J191" s="34"/>
    </row>
    <row r="192" spans="1:10" s="29" customFormat="1" ht="18" x14ac:dyDescent="0.35">
      <c r="A192" s="42"/>
      <c r="B192" s="65"/>
      <c r="C192" s="32"/>
      <c r="D192" s="32"/>
      <c r="E192" s="32"/>
      <c r="F192" s="61"/>
      <c r="G192" s="47"/>
      <c r="H192" s="48"/>
      <c r="I192" s="62"/>
      <c r="J192" s="34"/>
    </row>
    <row r="193" spans="1:14" s="31" customFormat="1" ht="18" x14ac:dyDescent="0.35">
      <c r="A193" s="56"/>
      <c r="B193" s="57"/>
      <c r="C193" s="183"/>
      <c r="D193" s="183"/>
      <c r="E193" s="183"/>
      <c r="F193" s="184"/>
      <c r="G193" s="59"/>
      <c r="H193" s="54"/>
      <c r="I193" s="62"/>
      <c r="J193" s="33"/>
    </row>
    <row r="194" spans="1:14" s="31" customFormat="1" ht="18" x14ac:dyDescent="0.35">
      <c r="A194" s="56"/>
      <c r="B194" s="57"/>
      <c r="C194" s="183"/>
      <c r="D194" s="183"/>
      <c r="E194" s="183"/>
      <c r="F194" s="184"/>
      <c r="G194" s="59"/>
      <c r="H194" s="54"/>
      <c r="I194" s="55"/>
      <c r="J194" s="33"/>
    </row>
    <row r="195" spans="1:14" s="31" customFormat="1" ht="18" x14ac:dyDescent="0.35">
      <c r="A195" s="42"/>
      <c r="B195" s="57"/>
      <c r="C195" s="79"/>
      <c r="D195" s="32"/>
      <c r="E195" s="79"/>
      <c r="F195" s="74"/>
      <c r="G195" s="63"/>
      <c r="H195" s="48"/>
      <c r="I195" s="119"/>
      <c r="J195" s="35"/>
      <c r="K195" s="35"/>
    </row>
    <row r="196" spans="1:14" s="31" customFormat="1" ht="18" x14ac:dyDescent="0.35">
      <c r="A196" s="42"/>
      <c r="B196" s="57"/>
      <c r="C196" s="180"/>
      <c r="D196" s="32"/>
      <c r="E196" s="79"/>
      <c r="F196" s="74"/>
      <c r="G196" s="63"/>
      <c r="H196" s="48"/>
      <c r="I196" s="119"/>
      <c r="J196" s="35"/>
      <c r="K196" s="35"/>
    </row>
    <row r="197" spans="1:14" s="35" customFormat="1" ht="18" x14ac:dyDescent="0.35">
      <c r="A197" s="75"/>
      <c r="B197" s="67"/>
      <c r="C197" s="49"/>
      <c r="D197" s="32"/>
      <c r="E197" s="32"/>
      <c r="F197" s="186"/>
      <c r="G197" s="43"/>
      <c r="H197" s="185"/>
      <c r="I197" s="119"/>
    </row>
    <row r="198" spans="1:14" s="35" customFormat="1" ht="18" x14ac:dyDescent="0.35">
      <c r="A198" s="75"/>
      <c r="B198" s="67"/>
      <c r="C198" s="49"/>
      <c r="D198" s="32"/>
      <c r="E198" s="32"/>
      <c r="F198" s="186"/>
      <c r="G198" s="43"/>
      <c r="H198" s="185"/>
      <c r="I198" s="119"/>
    </row>
    <row r="199" spans="1:14" s="35" customFormat="1" ht="18" x14ac:dyDescent="0.35">
      <c r="A199" s="75"/>
      <c r="B199" s="67"/>
      <c r="C199" s="49"/>
      <c r="D199" s="32"/>
      <c r="E199" s="32"/>
      <c r="F199" s="186"/>
      <c r="G199" s="43"/>
      <c r="H199" s="185"/>
      <c r="I199" s="119"/>
    </row>
    <row r="200" spans="1:14" s="35" customFormat="1" ht="18" x14ac:dyDescent="0.35">
      <c r="A200" s="75"/>
      <c r="B200" s="67"/>
      <c r="C200" s="49"/>
      <c r="D200" s="32"/>
      <c r="E200" s="32"/>
      <c r="F200" s="186"/>
      <c r="G200" s="47"/>
      <c r="H200" s="185"/>
      <c r="I200" s="119"/>
    </row>
    <row r="201" spans="1:14" s="124" customFormat="1" ht="18" x14ac:dyDescent="0.35">
      <c r="B201" s="67"/>
      <c r="C201" s="125"/>
      <c r="D201" s="32"/>
      <c r="E201" s="32"/>
      <c r="F201" s="186"/>
      <c r="G201" s="43"/>
      <c r="H201" s="185"/>
      <c r="I201" s="119"/>
      <c r="N201" s="35"/>
    </row>
    <row r="202" spans="1:14" s="35" customFormat="1" ht="18" x14ac:dyDescent="0.35">
      <c r="A202" s="75"/>
      <c r="B202" s="67"/>
      <c r="C202" s="49"/>
      <c r="D202" s="32"/>
      <c r="E202" s="32"/>
      <c r="F202" s="186"/>
      <c r="G202" s="47"/>
      <c r="H202" s="185"/>
      <c r="I202" s="119"/>
      <c r="J202" s="39"/>
    </row>
    <row r="203" spans="1:14" s="35" customFormat="1" ht="18" x14ac:dyDescent="0.35">
      <c r="A203" s="75"/>
      <c r="B203" s="67"/>
      <c r="C203" s="49"/>
      <c r="D203" s="32"/>
      <c r="E203" s="32"/>
      <c r="F203" s="186"/>
      <c r="G203" s="43"/>
      <c r="H203" s="185"/>
      <c r="I203" s="119"/>
    </row>
    <row r="204" spans="1:14" ht="18" x14ac:dyDescent="0.35">
      <c r="B204" s="67"/>
      <c r="C204" s="26"/>
      <c r="D204" s="32"/>
      <c r="E204" s="32"/>
      <c r="F204" s="186"/>
      <c r="G204" s="43"/>
      <c r="H204" s="185"/>
      <c r="I204" s="119"/>
    </row>
    <row r="205" spans="1:14" s="35" customFormat="1" ht="18" x14ac:dyDescent="0.35">
      <c r="A205" s="75"/>
      <c r="B205" s="67"/>
      <c r="C205" s="49"/>
      <c r="D205" s="32"/>
      <c r="E205" s="32"/>
      <c r="F205" s="186"/>
      <c r="G205" s="43"/>
      <c r="H205" s="185"/>
      <c r="I205" s="119"/>
    </row>
    <row r="206" spans="1:14" ht="18" x14ac:dyDescent="0.35">
      <c r="B206" s="67"/>
      <c r="C206" s="26"/>
      <c r="D206" s="32"/>
      <c r="E206" s="32"/>
      <c r="F206" s="186"/>
      <c r="G206" s="43"/>
      <c r="H206" s="185"/>
      <c r="I206" s="119"/>
    </row>
    <row r="207" spans="1:14" s="35" customFormat="1" ht="18" x14ac:dyDescent="0.35">
      <c r="A207" s="75"/>
      <c r="B207" s="67"/>
      <c r="C207" s="125"/>
      <c r="D207" s="32"/>
      <c r="E207" s="50"/>
      <c r="F207" s="186"/>
      <c r="G207" s="43"/>
      <c r="H207" s="185"/>
      <c r="I207" s="119"/>
    </row>
    <row r="208" spans="1:14" s="35" customFormat="1" ht="18" x14ac:dyDescent="0.35">
      <c r="A208" s="75"/>
      <c r="B208" s="67"/>
      <c r="C208" s="125"/>
      <c r="D208" s="32"/>
      <c r="E208" s="50"/>
      <c r="F208" s="186"/>
      <c r="G208" s="43"/>
      <c r="H208" s="185"/>
      <c r="I208" s="119"/>
    </row>
    <row r="209" spans="1:11" s="35" customFormat="1" ht="18" x14ac:dyDescent="0.35">
      <c r="A209" s="75"/>
      <c r="B209" s="67"/>
      <c r="C209" s="125"/>
      <c r="D209" s="32"/>
      <c r="E209" s="50"/>
      <c r="F209" s="186"/>
      <c r="G209" s="43"/>
      <c r="H209" s="185"/>
      <c r="I209" s="119"/>
    </row>
    <row r="219" spans="1:11" s="31" customFormat="1" ht="18" x14ac:dyDescent="0.35">
      <c r="A219" s="56"/>
      <c r="B219" s="71"/>
      <c r="C219" s="183"/>
      <c r="D219" s="183"/>
      <c r="E219" s="183"/>
      <c r="F219" s="69"/>
      <c r="G219" s="47"/>
      <c r="H219" s="54"/>
      <c r="I219" s="55"/>
      <c r="K219" s="37"/>
    </row>
    <row r="236" spans="1:9" x14ac:dyDescent="0.3">
      <c r="F236" s="11"/>
    </row>
    <row r="237" spans="1:9" x14ac:dyDescent="0.3">
      <c r="A237" s="11"/>
      <c r="B237" s="11"/>
      <c r="C237" s="11"/>
      <c r="D237" s="11"/>
      <c r="E237" s="11"/>
      <c r="F237" s="5"/>
      <c r="G237" s="11"/>
      <c r="H237" s="11"/>
      <c r="I237" s="11"/>
    </row>
    <row r="238" spans="1:9" s="11" customFormat="1" x14ac:dyDescent="0.3">
      <c r="A238"/>
      <c r="B238" s="8"/>
      <c r="C238"/>
      <c r="D238"/>
      <c r="E238"/>
      <c r="F238" s="5"/>
      <c r="G238" s="3"/>
      <c r="H238" s="10"/>
      <c r="I238" s="9"/>
    </row>
    <row r="239" spans="1:9" x14ac:dyDescent="0.3">
      <c r="B239" s="8"/>
      <c r="E239"/>
      <c r="F239" s="5"/>
      <c r="G239" s="3"/>
      <c r="H239" s="4"/>
      <c r="I239" s="9"/>
    </row>
    <row r="240" spans="1:9" x14ac:dyDescent="0.3">
      <c r="B240" s="8"/>
      <c r="E240"/>
      <c r="F240" s="5"/>
      <c r="G240" s="3"/>
      <c r="H240" s="4"/>
      <c r="I240" s="9"/>
    </row>
    <row r="241" spans="2:10" x14ac:dyDescent="0.3">
      <c r="B241" s="8"/>
      <c r="E241"/>
      <c r="F241" s="5"/>
      <c r="G241" s="3"/>
      <c r="H241" s="4"/>
      <c r="I241" s="9"/>
    </row>
    <row r="242" spans="2:10" x14ac:dyDescent="0.3">
      <c r="B242" s="8"/>
      <c r="E242"/>
      <c r="F242" s="5"/>
      <c r="G242" s="3"/>
      <c r="H242" s="4"/>
      <c r="I242" s="9"/>
    </row>
    <row r="243" spans="2:10" x14ac:dyDescent="0.3">
      <c r="B243" s="8"/>
      <c r="E243"/>
      <c r="F243" s="5"/>
      <c r="G243" s="3"/>
      <c r="H243" s="4"/>
      <c r="I243" s="9"/>
    </row>
    <row r="244" spans="2:10" x14ac:dyDescent="0.3">
      <c r="B244" s="8"/>
      <c r="E244"/>
      <c r="G244" s="3"/>
      <c r="H244" s="4"/>
      <c r="I244" s="9"/>
      <c r="J244" s="7"/>
    </row>
    <row r="245" spans="2:10" x14ac:dyDescent="0.3">
      <c r="J245" s="7"/>
    </row>
  </sheetData>
  <mergeCells count="1">
    <mergeCell ref="A6:E6"/>
  </mergeCells>
  <phoneticPr fontId="34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I130"/>
  <sheetViews>
    <sheetView zoomScale="80" zoomScaleNormal="80" workbookViewId="0">
      <selection activeCell="C1" sqref="C1"/>
    </sheetView>
  </sheetViews>
  <sheetFormatPr defaultColWidth="9" defaultRowHeight="14.4" x14ac:dyDescent="0.3"/>
  <cols>
    <col min="1" max="1" width="10.88671875" customWidth="1"/>
    <col min="2" max="2" width="15.88671875" customWidth="1"/>
    <col min="3" max="3" width="28.33203125" customWidth="1"/>
    <col min="4" max="4" width="16.33203125" customWidth="1"/>
    <col min="5" max="5" width="74.33203125" style="1" customWidth="1"/>
    <col min="6" max="6" width="20.33203125" customWidth="1"/>
    <col min="7" max="7" width="21.5546875" customWidth="1"/>
    <col min="8" max="8" width="16.33203125" customWidth="1"/>
    <col min="9" max="9" width="12.44140625" customWidth="1"/>
    <col min="10" max="10" width="10.88671875" customWidth="1"/>
  </cols>
  <sheetData>
    <row r="1" spans="1:9" s="26" customFormat="1" ht="18" x14ac:dyDescent="0.35">
      <c r="A1" s="96" t="s">
        <v>0</v>
      </c>
      <c r="B1" s="96"/>
      <c r="C1" s="136" t="s">
        <v>1025</v>
      </c>
      <c r="E1" s="28"/>
    </row>
    <row r="2" spans="1:9" s="26" customFormat="1" ht="18" x14ac:dyDescent="0.35">
      <c r="A2" s="96" t="s">
        <v>2</v>
      </c>
      <c r="B2" s="96"/>
      <c r="C2" s="27" t="s">
        <v>3</v>
      </c>
      <c r="E2" s="28"/>
    </row>
    <row r="3" spans="1:9" s="26" customFormat="1" ht="18" x14ac:dyDescent="0.35">
      <c r="A3" s="96" t="s">
        <v>4</v>
      </c>
      <c r="B3" s="96"/>
      <c r="C3" s="137">
        <f>'Commercial Products '!B3</f>
        <v>45224</v>
      </c>
      <c r="E3" s="28"/>
    </row>
    <row r="4" spans="1:9" s="26" customFormat="1" ht="21" x14ac:dyDescent="0.4">
      <c r="A4" s="96" t="s">
        <v>5</v>
      </c>
      <c r="B4" s="96"/>
      <c r="C4" s="171" t="s">
        <v>6</v>
      </c>
      <c r="E4" s="28"/>
    </row>
    <row r="5" spans="1:9" s="6" customFormat="1" ht="36" x14ac:dyDescent="0.35">
      <c r="B5" s="141" t="s">
        <v>9</v>
      </c>
      <c r="C5" s="141" t="s">
        <v>10</v>
      </c>
      <c r="D5" s="141" t="s">
        <v>11</v>
      </c>
      <c r="E5" s="141" t="s">
        <v>12</v>
      </c>
      <c r="F5" s="142" t="s">
        <v>13</v>
      </c>
      <c r="G5" s="142" t="s">
        <v>14</v>
      </c>
      <c r="H5" s="141" t="s">
        <v>15</v>
      </c>
      <c r="I5" s="141" t="s">
        <v>1026</v>
      </c>
    </row>
    <row r="6" spans="1:9" s="14" customFormat="1" ht="17.25" customHeight="1" x14ac:dyDescent="0.35">
      <c r="A6" s="27" t="s">
        <v>977</v>
      </c>
      <c r="C6" s="13"/>
      <c r="E6" s="194"/>
      <c r="F6" s="195"/>
    </row>
    <row r="7" spans="1:9" s="14" customFormat="1" ht="17.25" customHeight="1" x14ac:dyDescent="0.35">
      <c r="A7" s="27" t="s">
        <v>1027</v>
      </c>
      <c r="C7" s="13"/>
      <c r="E7" s="194"/>
      <c r="F7" s="195"/>
    </row>
    <row r="8" spans="1:9" s="14" customFormat="1" ht="17.25" customHeight="1" x14ac:dyDescent="0.35">
      <c r="A8" s="27" t="s">
        <v>1028</v>
      </c>
      <c r="B8" s="26"/>
      <c r="C8" s="196"/>
      <c r="D8" s="26"/>
      <c r="E8" s="197"/>
      <c r="F8" s="198"/>
      <c r="G8" s="199"/>
    </row>
    <row r="9" spans="1:9" s="14" customFormat="1" ht="17.25" customHeight="1" x14ac:dyDescent="0.35">
      <c r="A9" s="182"/>
      <c r="B9" s="32" t="s">
        <v>19</v>
      </c>
      <c r="C9" s="188" t="s">
        <v>1029</v>
      </c>
      <c r="D9" s="32" t="s">
        <v>1025</v>
      </c>
      <c r="E9" s="187" t="s">
        <v>1030</v>
      </c>
      <c r="F9" s="190">
        <v>399.99</v>
      </c>
      <c r="G9" s="186">
        <v>339.99</v>
      </c>
      <c r="H9" s="185">
        <v>0.15</v>
      </c>
      <c r="I9" s="181" t="s">
        <v>23</v>
      </c>
    </row>
    <row r="10" spans="1:9" s="14" customFormat="1" ht="17.25" customHeight="1" x14ac:dyDescent="0.35">
      <c r="A10" s="81"/>
      <c r="B10" s="32" t="s">
        <v>19</v>
      </c>
      <c r="C10" s="188" t="s">
        <v>1031</v>
      </c>
      <c r="D10" s="32" t="s">
        <v>1025</v>
      </c>
      <c r="E10" s="187" t="s">
        <v>1032</v>
      </c>
      <c r="F10" s="190">
        <v>399.99</v>
      </c>
      <c r="G10" s="186">
        <v>339.99</v>
      </c>
      <c r="H10" s="185">
        <v>0.15</v>
      </c>
      <c r="I10" s="181" t="s">
        <v>23</v>
      </c>
    </row>
    <row r="11" spans="1:9" ht="18" x14ac:dyDescent="0.35">
      <c r="A11" s="81"/>
      <c r="B11" s="32" t="s">
        <v>19</v>
      </c>
      <c r="C11" s="188" t="s">
        <v>1033</v>
      </c>
      <c r="D11" s="32" t="s">
        <v>1025</v>
      </c>
      <c r="E11" s="187" t="s">
        <v>1034</v>
      </c>
      <c r="F11" s="190">
        <v>109.99</v>
      </c>
      <c r="G11" s="186">
        <v>93.49</v>
      </c>
      <c r="H11" s="185">
        <v>0.15</v>
      </c>
      <c r="I11" s="181" t="s">
        <v>23</v>
      </c>
    </row>
    <row r="13" spans="1:9" s="26" customFormat="1" ht="19.2" customHeight="1" x14ac:dyDescent="0.35">
      <c r="A13" s="27" t="s">
        <v>1035</v>
      </c>
      <c r="B13"/>
      <c r="C13"/>
      <c r="D13"/>
      <c r="E13" s="1"/>
      <c r="F13"/>
      <c r="G13"/>
      <c r="H13"/>
      <c r="I13"/>
    </row>
    <row r="14" spans="1:9" s="26" customFormat="1" ht="19.2" customHeight="1" x14ac:dyDescent="0.35">
      <c r="A14" s="182"/>
      <c r="B14" s="32" t="s">
        <v>19</v>
      </c>
      <c r="C14" s="32" t="s">
        <v>1036</v>
      </c>
      <c r="D14" s="32" t="s">
        <v>1025</v>
      </c>
      <c r="E14" s="180" t="s">
        <v>1037</v>
      </c>
      <c r="F14" s="190">
        <v>49.99</v>
      </c>
      <c r="G14" s="186">
        <v>42.49</v>
      </c>
      <c r="H14" s="185">
        <v>0.15</v>
      </c>
      <c r="I14" s="181" t="s">
        <v>23</v>
      </c>
    </row>
    <row r="15" spans="1:9" s="26" customFormat="1" ht="19.2" customHeight="1" x14ac:dyDescent="0.35">
      <c r="A15" s="182"/>
      <c r="B15" s="32" t="s">
        <v>19</v>
      </c>
      <c r="C15" s="32" t="s">
        <v>1038</v>
      </c>
      <c r="D15" s="32" t="s">
        <v>1025</v>
      </c>
      <c r="E15" s="180" t="s">
        <v>1039</v>
      </c>
      <c r="F15" s="190">
        <v>44.99</v>
      </c>
      <c r="G15" s="186">
        <v>38.24</v>
      </c>
      <c r="H15" s="185">
        <v>0.15</v>
      </c>
      <c r="I15" s="181" t="s">
        <v>23</v>
      </c>
    </row>
    <row r="16" spans="1:9" s="26" customFormat="1" ht="19.2" customHeight="1" x14ac:dyDescent="0.35">
      <c r="A16" s="182"/>
      <c r="B16" s="32" t="s">
        <v>19</v>
      </c>
      <c r="C16" s="32" t="s">
        <v>1040</v>
      </c>
      <c r="D16" s="32" t="s">
        <v>1025</v>
      </c>
      <c r="E16" s="180" t="s">
        <v>1041</v>
      </c>
      <c r="F16" s="190">
        <v>74.989999999999995</v>
      </c>
      <c r="G16" s="186">
        <v>63.74</v>
      </c>
      <c r="H16" s="185">
        <v>0.15</v>
      </c>
      <c r="I16" s="181" t="s">
        <v>23</v>
      </c>
    </row>
    <row r="17" spans="1:9" s="26" customFormat="1" ht="19.2" customHeight="1" x14ac:dyDescent="0.35">
      <c r="A17" s="182"/>
      <c r="B17" s="32" t="s">
        <v>19</v>
      </c>
      <c r="C17" s="32" t="s">
        <v>1042</v>
      </c>
      <c r="D17" s="32" t="s">
        <v>1025</v>
      </c>
      <c r="E17" s="180" t="s">
        <v>1043</v>
      </c>
      <c r="F17" s="190">
        <v>49.99</v>
      </c>
      <c r="G17" s="186">
        <v>42.49</v>
      </c>
      <c r="H17" s="185">
        <v>0.15</v>
      </c>
      <c r="I17" s="181" t="s">
        <v>23</v>
      </c>
    </row>
    <row r="18" spans="1:9" s="26" customFormat="1" ht="19.2" customHeight="1" x14ac:dyDescent="0.35">
      <c r="A18" s="182"/>
      <c r="B18" s="32" t="s">
        <v>19</v>
      </c>
      <c r="C18" s="32" t="s">
        <v>1044</v>
      </c>
      <c r="D18" s="32" t="s">
        <v>1025</v>
      </c>
      <c r="E18" s="32" t="s">
        <v>1045</v>
      </c>
      <c r="F18" s="190">
        <v>32.99</v>
      </c>
      <c r="G18" s="186">
        <v>28.04</v>
      </c>
      <c r="H18" s="185">
        <v>0.15</v>
      </c>
      <c r="I18" s="181" t="s">
        <v>23</v>
      </c>
    </row>
    <row r="19" spans="1:9" s="26" customFormat="1" ht="19.2" customHeight="1" x14ac:dyDescent="0.35">
      <c r="A19" s="182"/>
      <c r="B19" s="32" t="s">
        <v>19</v>
      </c>
      <c r="C19" s="32" t="s">
        <v>1046</v>
      </c>
      <c r="D19" s="32" t="s">
        <v>1025</v>
      </c>
      <c r="E19" s="32" t="s">
        <v>1047</v>
      </c>
      <c r="F19" s="190">
        <v>32.99</v>
      </c>
      <c r="G19" s="186">
        <v>28.04</v>
      </c>
      <c r="H19" s="185">
        <v>0.15</v>
      </c>
      <c r="I19" s="181" t="s">
        <v>23</v>
      </c>
    </row>
    <row r="20" spans="1:9" s="26" customFormat="1" ht="19.2" customHeight="1" x14ac:dyDescent="0.35">
      <c r="A20" s="182"/>
      <c r="B20" s="189" t="s">
        <v>19</v>
      </c>
      <c r="C20" s="189" t="s">
        <v>1048</v>
      </c>
      <c r="D20" s="189" t="s">
        <v>1025</v>
      </c>
      <c r="E20" s="189" t="s">
        <v>1049</v>
      </c>
      <c r="F20" s="201">
        <v>59.99</v>
      </c>
      <c r="G20" s="186">
        <v>50.99</v>
      </c>
      <c r="H20" s="185">
        <v>0.15</v>
      </c>
      <c r="I20" s="193" t="s">
        <v>23</v>
      </c>
    </row>
    <row r="21" spans="1:9" s="26" customFormat="1" ht="19.2" customHeight="1" x14ac:dyDescent="0.35">
      <c r="A21" s="182"/>
      <c r="B21" s="32" t="s">
        <v>19</v>
      </c>
      <c r="C21" s="32" t="s">
        <v>1050</v>
      </c>
      <c r="D21" s="32" t="s">
        <v>1025</v>
      </c>
      <c r="E21" s="32" t="s">
        <v>1051</v>
      </c>
      <c r="F21" s="190">
        <v>349.99</v>
      </c>
      <c r="G21" s="186">
        <v>297.49</v>
      </c>
      <c r="H21" s="185">
        <v>0.15</v>
      </c>
      <c r="I21" s="181" t="s">
        <v>23</v>
      </c>
    </row>
    <row r="22" spans="1:9" s="26" customFormat="1" ht="19.2" customHeight="1" x14ac:dyDescent="0.35">
      <c r="A22" s="81"/>
      <c r="F22" s="198"/>
      <c r="H22" s="185"/>
      <c r="I22" s="199"/>
    </row>
    <row r="23" spans="1:9" s="26" customFormat="1" ht="19.2" customHeight="1" x14ac:dyDescent="0.35">
      <c r="A23" s="27" t="s">
        <v>1052</v>
      </c>
      <c r="F23" s="198"/>
      <c r="H23" s="185"/>
      <c r="I23" s="199"/>
    </row>
    <row r="24" spans="1:9" s="26" customFormat="1" ht="19.2" customHeight="1" x14ac:dyDescent="0.35">
      <c r="A24" s="182"/>
      <c r="B24" s="32" t="s">
        <v>19</v>
      </c>
      <c r="C24" s="32" t="s">
        <v>1053</v>
      </c>
      <c r="D24" s="32" t="s">
        <v>1025</v>
      </c>
      <c r="E24" s="32" t="s">
        <v>1054</v>
      </c>
      <c r="F24" s="190">
        <v>199.99</v>
      </c>
      <c r="G24" s="186">
        <v>169.99</v>
      </c>
      <c r="H24" s="185">
        <v>0.15</v>
      </c>
      <c r="I24" s="181" t="s">
        <v>23</v>
      </c>
    </row>
    <row r="25" spans="1:9" s="26" customFormat="1" ht="19.2" customHeight="1" x14ac:dyDescent="0.35">
      <c r="A25" s="182"/>
      <c r="B25" s="32" t="s">
        <v>19</v>
      </c>
      <c r="C25" s="32" t="s">
        <v>1055</v>
      </c>
      <c r="D25" s="32" t="s">
        <v>1025</v>
      </c>
      <c r="E25" s="32" t="s">
        <v>1056</v>
      </c>
      <c r="F25" s="190">
        <v>59.99</v>
      </c>
      <c r="G25" s="186">
        <v>50.99</v>
      </c>
      <c r="H25" s="185">
        <v>0.15</v>
      </c>
      <c r="I25" s="181" t="s">
        <v>23</v>
      </c>
    </row>
    <row r="26" spans="1:9" s="26" customFormat="1" ht="19.2" customHeight="1" x14ac:dyDescent="0.35">
      <c r="A26" s="182"/>
      <c r="B26" s="32" t="s">
        <v>19</v>
      </c>
      <c r="C26" s="183" t="s">
        <v>1057</v>
      </c>
      <c r="D26" s="32" t="s">
        <v>1025</v>
      </c>
      <c r="E26" s="183" t="s">
        <v>1058</v>
      </c>
      <c r="F26" s="190">
        <v>59.99</v>
      </c>
      <c r="G26" s="186">
        <v>50.99</v>
      </c>
      <c r="H26" s="185">
        <v>0.15</v>
      </c>
      <c r="I26" s="181" t="s">
        <v>23</v>
      </c>
    </row>
    <row r="27" spans="1:9" s="97" customFormat="1" ht="19.2" customHeight="1" x14ac:dyDescent="0.35">
      <c r="A27" s="182"/>
      <c r="B27" s="32" t="s">
        <v>19</v>
      </c>
      <c r="C27" s="32" t="s">
        <v>1059</v>
      </c>
      <c r="D27" s="32" t="s">
        <v>1025</v>
      </c>
      <c r="E27" s="32" t="s">
        <v>1060</v>
      </c>
      <c r="F27" s="190">
        <v>59.99</v>
      </c>
      <c r="G27" s="186">
        <v>50.99</v>
      </c>
      <c r="H27" s="185">
        <v>0.15</v>
      </c>
      <c r="I27" s="181" t="s">
        <v>23</v>
      </c>
    </row>
    <row r="28" spans="1:9" s="97" customFormat="1" ht="19.2" customHeight="1" x14ac:dyDescent="0.35">
      <c r="A28" s="182"/>
      <c r="B28" s="32" t="s">
        <v>19</v>
      </c>
      <c r="C28" s="32" t="s">
        <v>1061</v>
      </c>
      <c r="D28" s="32" t="s">
        <v>1025</v>
      </c>
      <c r="E28" s="32" t="s">
        <v>1060</v>
      </c>
      <c r="F28" s="190">
        <v>59.99</v>
      </c>
      <c r="G28" s="186">
        <v>50.99</v>
      </c>
      <c r="H28" s="185">
        <v>0.15</v>
      </c>
      <c r="I28" s="181" t="s">
        <v>23</v>
      </c>
    </row>
    <row r="29" spans="1:9" s="26" customFormat="1" ht="19.2" customHeight="1" x14ac:dyDescent="0.35">
      <c r="A29" s="182"/>
      <c r="B29" s="32" t="s">
        <v>19</v>
      </c>
      <c r="C29" s="183" t="s">
        <v>1062</v>
      </c>
      <c r="D29" s="32" t="s">
        <v>1025</v>
      </c>
      <c r="E29" s="183" t="s">
        <v>1063</v>
      </c>
      <c r="F29" s="190">
        <v>49.99</v>
      </c>
      <c r="G29" s="186">
        <v>42.49</v>
      </c>
      <c r="H29" s="185">
        <v>0.15</v>
      </c>
      <c r="I29" s="181" t="s">
        <v>23</v>
      </c>
    </row>
    <row r="30" spans="1:9" s="26" customFormat="1" ht="19.2" customHeight="1" x14ac:dyDescent="0.35">
      <c r="A30" s="81"/>
      <c r="F30" s="198"/>
      <c r="H30" s="185"/>
      <c r="I30" s="199"/>
    </row>
    <row r="31" spans="1:9" s="97" customFormat="1" ht="19.2" customHeight="1" x14ac:dyDescent="0.35">
      <c r="A31" s="27" t="s">
        <v>1064</v>
      </c>
      <c r="B31" s="26"/>
      <c r="C31" s="26"/>
      <c r="D31" s="26"/>
      <c r="E31" s="26"/>
      <c r="F31" s="198"/>
      <c r="G31" s="26"/>
      <c r="H31" s="185"/>
      <c r="I31" s="199"/>
    </row>
    <row r="32" spans="1:9" s="26" customFormat="1" ht="19.2" customHeight="1" x14ac:dyDescent="0.35">
      <c r="A32" s="182"/>
      <c r="B32" s="32" t="s">
        <v>19</v>
      </c>
      <c r="C32" s="183" t="s">
        <v>1065</v>
      </c>
      <c r="D32" s="32" t="s">
        <v>1025</v>
      </c>
      <c r="E32" s="183" t="s">
        <v>1066</v>
      </c>
      <c r="F32" s="190">
        <v>34.99</v>
      </c>
      <c r="G32" s="184">
        <v>29.74</v>
      </c>
      <c r="H32" s="185">
        <v>0.15</v>
      </c>
      <c r="I32" s="181" t="s">
        <v>23</v>
      </c>
    </row>
    <row r="33" spans="1:9" s="26" customFormat="1" ht="19.2" customHeight="1" x14ac:dyDescent="0.35">
      <c r="A33" s="81"/>
      <c r="F33" s="198"/>
      <c r="H33" s="185"/>
      <c r="I33" s="199"/>
    </row>
    <row r="34" spans="1:9" s="97" customFormat="1" ht="19.2" customHeight="1" x14ac:dyDescent="0.35">
      <c r="A34" s="27" t="s">
        <v>1067</v>
      </c>
      <c r="B34" s="26"/>
      <c r="C34" s="26"/>
      <c r="D34" s="26"/>
      <c r="E34" s="26"/>
      <c r="F34" s="198"/>
      <c r="G34" s="26"/>
      <c r="H34" s="185"/>
      <c r="I34" s="199"/>
    </row>
    <row r="35" spans="1:9" s="97" customFormat="1" ht="19.2" customHeight="1" x14ac:dyDescent="0.35">
      <c r="A35" s="182"/>
      <c r="B35" s="32" t="s">
        <v>19</v>
      </c>
      <c r="C35" s="200" t="s">
        <v>1068</v>
      </c>
      <c r="D35" s="32" t="s">
        <v>1025</v>
      </c>
      <c r="E35" s="183" t="s">
        <v>1069</v>
      </c>
      <c r="F35" s="190">
        <v>34.99</v>
      </c>
      <c r="G35" s="184">
        <v>29.74</v>
      </c>
      <c r="H35" s="185">
        <v>0.15</v>
      </c>
      <c r="I35" s="181" t="s">
        <v>23</v>
      </c>
    </row>
    <row r="36" spans="1:9" s="97" customFormat="1" ht="19.2" customHeight="1" x14ac:dyDescent="0.35">
      <c r="A36" s="182"/>
      <c r="B36" s="32" t="s">
        <v>19</v>
      </c>
      <c r="C36" s="183" t="s">
        <v>1070</v>
      </c>
      <c r="D36" s="32" t="s">
        <v>1025</v>
      </c>
      <c r="E36" s="183" t="s">
        <v>1071</v>
      </c>
      <c r="F36" s="190">
        <v>49.99</v>
      </c>
      <c r="G36" s="186">
        <v>42.49</v>
      </c>
      <c r="H36" s="185">
        <v>0.15</v>
      </c>
      <c r="I36" s="181" t="s">
        <v>23</v>
      </c>
    </row>
    <row r="37" spans="1:9" s="97" customFormat="1" ht="19.2" customHeight="1" x14ac:dyDescent="0.35">
      <c r="A37" s="182"/>
      <c r="B37" s="32" t="s">
        <v>19</v>
      </c>
      <c r="C37" s="192" t="s">
        <v>1072</v>
      </c>
      <c r="D37" s="32" t="s">
        <v>1025</v>
      </c>
      <c r="E37" s="191" t="s">
        <v>1073</v>
      </c>
      <c r="F37" s="190">
        <v>34.99</v>
      </c>
      <c r="G37" s="184">
        <v>29.74</v>
      </c>
      <c r="H37" s="185">
        <v>0.15</v>
      </c>
      <c r="I37" s="181" t="s">
        <v>23</v>
      </c>
    </row>
    <row r="38" spans="1:9" s="97" customFormat="1" ht="19.2" customHeight="1" x14ac:dyDescent="0.35">
      <c r="A38" s="182"/>
      <c r="B38" s="32" t="s">
        <v>19</v>
      </c>
      <c r="C38" s="192" t="s">
        <v>1074</v>
      </c>
      <c r="D38" s="32" t="s">
        <v>1025</v>
      </c>
      <c r="E38" s="191" t="s">
        <v>1075</v>
      </c>
      <c r="F38" s="190">
        <v>34.99</v>
      </c>
      <c r="G38" s="184">
        <v>29.74</v>
      </c>
      <c r="H38" s="185">
        <v>0.15</v>
      </c>
      <c r="I38" s="181" t="s">
        <v>23</v>
      </c>
    </row>
    <row r="39" spans="1:9" s="97" customFormat="1" ht="19.2" customHeight="1" x14ac:dyDescent="0.35">
      <c r="A39" s="182"/>
      <c r="B39" s="32" t="s">
        <v>19</v>
      </c>
      <c r="C39" s="192" t="s">
        <v>1076</v>
      </c>
      <c r="D39" s="32" t="s">
        <v>1025</v>
      </c>
      <c r="E39" s="183" t="s">
        <v>1077</v>
      </c>
      <c r="F39" s="190">
        <v>49.99</v>
      </c>
      <c r="G39" s="186">
        <v>42.49</v>
      </c>
      <c r="H39" s="185">
        <v>0.15</v>
      </c>
      <c r="I39" s="181" t="s">
        <v>23</v>
      </c>
    </row>
    <row r="40" spans="1:9" s="97" customFormat="1" ht="19.2" customHeight="1" x14ac:dyDescent="0.35">
      <c r="A40" s="182"/>
      <c r="B40" s="32" t="s">
        <v>19</v>
      </c>
      <c r="C40" s="183" t="s">
        <v>1078</v>
      </c>
      <c r="D40" s="32" t="s">
        <v>1025</v>
      </c>
      <c r="E40" s="183" t="s">
        <v>1079</v>
      </c>
      <c r="F40" s="190">
        <v>54.99</v>
      </c>
      <c r="G40" s="184">
        <v>46.74</v>
      </c>
      <c r="H40" s="185">
        <v>0.15</v>
      </c>
      <c r="I40" s="181" t="s">
        <v>23</v>
      </c>
    </row>
    <row r="41" spans="1:9" s="97" customFormat="1" ht="19.2" customHeight="1" x14ac:dyDescent="0.35">
      <c r="A41" s="182"/>
      <c r="B41" s="32" t="s">
        <v>19</v>
      </c>
      <c r="C41" s="183" t="s">
        <v>1080</v>
      </c>
      <c r="D41" s="32" t="s">
        <v>1025</v>
      </c>
      <c r="E41" s="183" t="s">
        <v>1081</v>
      </c>
      <c r="F41" s="190">
        <v>39.99</v>
      </c>
      <c r="G41" s="184">
        <v>33.99</v>
      </c>
      <c r="H41" s="185">
        <v>0.15</v>
      </c>
      <c r="I41" s="181" t="s">
        <v>23</v>
      </c>
    </row>
    <row r="42" spans="1:9" s="26" customFormat="1" ht="19.2" customHeight="1" x14ac:dyDescent="0.35">
      <c r="A42" s="182"/>
      <c r="B42" s="32" t="s">
        <v>19</v>
      </c>
      <c r="C42" s="183" t="s">
        <v>1082</v>
      </c>
      <c r="D42" s="32" t="s">
        <v>1025</v>
      </c>
      <c r="E42" s="183" t="s">
        <v>1083</v>
      </c>
      <c r="F42" s="190">
        <v>44.99</v>
      </c>
      <c r="G42" s="186">
        <v>38.24</v>
      </c>
      <c r="H42" s="185">
        <v>0.15</v>
      </c>
      <c r="I42" s="181" t="s">
        <v>23</v>
      </c>
    </row>
    <row r="43" spans="1:9" s="26" customFormat="1" ht="19.2" customHeight="1" x14ac:dyDescent="0.35">
      <c r="A43" s="182"/>
      <c r="B43" s="32" t="s">
        <v>19</v>
      </c>
      <c r="C43" s="183" t="s">
        <v>1084</v>
      </c>
      <c r="D43" s="32" t="s">
        <v>1025</v>
      </c>
      <c r="E43" s="183" t="s">
        <v>1085</v>
      </c>
      <c r="F43" s="190">
        <v>54.99</v>
      </c>
      <c r="G43" s="186">
        <v>46.74</v>
      </c>
      <c r="H43" s="185">
        <v>0.15</v>
      </c>
      <c r="I43" s="181" t="s">
        <v>23</v>
      </c>
    </row>
    <row r="44" spans="1:9" s="97" customFormat="1" ht="19.2" customHeight="1" x14ac:dyDescent="0.35">
      <c r="A44" s="182"/>
      <c r="B44" s="32" t="s">
        <v>19</v>
      </c>
      <c r="C44" s="183" t="s">
        <v>1086</v>
      </c>
      <c r="D44" s="32" t="s">
        <v>1025</v>
      </c>
      <c r="E44" s="183" t="s">
        <v>1087</v>
      </c>
      <c r="F44" s="190">
        <v>54.99</v>
      </c>
      <c r="G44" s="186">
        <v>46.74</v>
      </c>
      <c r="H44" s="185">
        <v>0.15</v>
      </c>
      <c r="I44" s="181" t="s">
        <v>23</v>
      </c>
    </row>
    <row r="45" spans="1:9" s="97" customFormat="1" ht="19.2" customHeight="1" x14ac:dyDescent="0.35">
      <c r="A45" s="81"/>
      <c r="B45" s="26"/>
      <c r="C45" s="26"/>
      <c r="D45" s="26"/>
      <c r="E45" s="26"/>
      <c r="F45" s="198"/>
      <c r="G45" s="26"/>
      <c r="H45" s="185"/>
      <c r="I45" s="199"/>
    </row>
    <row r="46" spans="1:9" s="14" customFormat="1" ht="18" x14ac:dyDescent="0.35">
      <c r="A46" s="27" t="s">
        <v>1088</v>
      </c>
      <c r="B46" s="26"/>
      <c r="C46" s="26"/>
      <c r="D46" s="26"/>
      <c r="E46" s="26"/>
      <c r="F46" s="198"/>
      <c r="G46" s="26"/>
      <c r="H46" s="185"/>
      <c r="I46" s="199"/>
    </row>
    <row r="47" spans="1:9" s="14" customFormat="1" ht="18" x14ac:dyDescent="0.35">
      <c r="A47" s="182"/>
      <c r="B47" s="32" t="s">
        <v>19</v>
      </c>
      <c r="C47" s="183" t="s">
        <v>1089</v>
      </c>
      <c r="D47" s="32" t="s">
        <v>1025</v>
      </c>
      <c r="E47" s="183" t="s">
        <v>1090</v>
      </c>
      <c r="F47" s="190">
        <v>99.99</v>
      </c>
      <c r="G47" s="184">
        <v>84.99</v>
      </c>
      <c r="H47" s="185">
        <v>0.15</v>
      </c>
      <c r="I47" s="181" t="s">
        <v>23</v>
      </c>
    </row>
    <row r="48" spans="1:9" s="14" customFormat="1" ht="18" x14ac:dyDescent="0.35">
      <c r="A48" s="182"/>
      <c r="B48" s="32" t="s">
        <v>19</v>
      </c>
      <c r="C48" s="32" t="s">
        <v>1091</v>
      </c>
      <c r="D48" s="32" t="s">
        <v>1025</v>
      </c>
      <c r="E48" s="180" t="s">
        <v>1092</v>
      </c>
      <c r="F48" s="190">
        <v>109.99</v>
      </c>
      <c r="G48" s="184">
        <v>93.49</v>
      </c>
      <c r="H48" s="185">
        <v>0.15</v>
      </c>
      <c r="I48" s="181" t="s">
        <v>23</v>
      </c>
    </row>
    <row r="49" spans="1:9" s="14" customFormat="1" ht="15.6" x14ac:dyDescent="0.3">
      <c r="B49" s="173"/>
      <c r="F49" s="15"/>
      <c r="G49" s="16"/>
      <c r="I49" s="172"/>
    </row>
    <row r="50" spans="1:9" s="14" customFormat="1" ht="15.6" x14ac:dyDescent="0.3">
      <c r="B50" s="173"/>
      <c r="F50" s="15"/>
      <c r="G50" s="16"/>
      <c r="I50" s="172"/>
    </row>
    <row r="51" spans="1:9" s="14" customFormat="1" ht="15.6" x14ac:dyDescent="0.3">
      <c r="B51" s="173"/>
      <c r="F51" s="15"/>
      <c r="G51" s="16"/>
      <c r="I51" s="172"/>
    </row>
    <row r="52" spans="1:9" s="14" customFormat="1" ht="15.6" x14ac:dyDescent="0.3">
      <c r="B52" s="173"/>
      <c r="G52" s="16"/>
      <c r="I52" s="172"/>
    </row>
    <row r="53" spans="1:9" s="14" customFormat="1" ht="15.6" x14ac:dyDescent="0.3">
      <c r="A53" s="17"/>
      <c r="B53" s="174"/>
      <c r="C53" s="17"/>
      <c r="D53" s="17"/>
      <c r="E53" s="17"/>
      <c r="F53" s="145"/>
      <c r="G53" s="146"/>
      <c r="I53" s="172"/>
    </row>
    <row r="54" spans="1:9" s="17" customFormat="1" ht="15.6" x14ac:dyDescent="0.3">
      <c r="B54" s="174"/>
      <c r="F54" s="145"/>
      <c r="G54" s="146"/>
      <c r="I54" s="20"/>
    </row>
    <row r="55" spans="1:9" s="17" customFormat="1" ht="15.6" x14ac:dyDescent="0.3">
      <c r="B55" s="174"/>
      <c r="F55" s="145"/>
      <c r="G55" s="146"/>
      <c r="I55" s="20"/>
    </row>
    <row r="56" spans="1:9" s="17" customFormat="1" ht="15.6" x14ac:dyDescent="0.3">
      <c r="B56" s="174"/>
      <c r="F56" s="145"/>
      <c r="G56" s="146"/>
      <c r="I56" s="20"/>
    </row>
    <row r="57" spans="1:9" s="17" customFormat="1" ht="15.6" x14ac:dyDescent="0.3">
      <c r="B57" s="174"/>
      <c r="F57" s="145"/>
      <c r="G57" s="146"/>
      <c r="I57" s="20"/>
    </row>
    <row r="58" spans="1:9" s="17" customFormat="1" ht="15.6" x14ac:dyDescent="0.3">
      <c r="B58" s="174"/>
      <c r="F58" s="145"/>
      <c r="G58" s="146"/>
      <c r="I58" s="20"/>
    </row>
    <row r="59" spans="1:9" s="17" customFormat="1" ht="15.6" x14ac:dyDescent="0.3">
      <c r="B59" s="174"/>
      <c r="F59" s="145"/>
      <c r="G59" s="146"/>
      <c r="I59" s="20"/>
    </row>
    <row r="60" spans="1:9" s="17" customFormat="1" ht="15.6" x14ac:dyDescent="0.3">
      <c r="B60" s="176"/>
      <c r="F60" s="145"/>
      <c r="G60" s="146"/>
      <c r="I60" s="20"/>
    </row>
    <row r="61" spans="1:9" s="17" customFormat="1" ht="15.6" x14ac:dyDescent="0.3">
      <c r="B61" s="176"/>
      <c r="F61" s="145"/>
      <c r="G61" s="146"/>
      <c r="I61" s="20"/>
    </row>
    <row r="62" spans="1:9" s="17" customFormat="1" ht="15.6" x14ac:dyDescent="0.3">
      <c r="B62" s="176"/>
      <c r="F62" s="145"/>
      <c r="G62" s="146"/>
      <c r="I62" s="20"/>
    </row>
    <row r="63" spans="1:9" s="17" customFormat="1" ht="15.6" x14ac:dyDescent="0.3">
      <c r="B63" s="176"/>
      <c r="F63" s="145"/>
      <c r="G63" s="146"/>
      <c r="I63" s="20"/>
    </row>
    <row r="64" spans="1:9" s="17" customFormat="1" ht="15.6" x14ac:dyDescent="0.3">
      <c r="B64" s="176"/>
      <c r="F64" s="145"/>
      <c r="G64" s="146"/>
      <c r="I64" s="20"/>
    </row>
    <row r="65" spans="2:9" s="17" customFormat="1" ht="15.6" x14ac:dyDescent="0.3">
      <c r="B65" s="176"/>
      <c r="F65" s="145"/>
      <c r="G65" s="146"/>
      <c r="I65" s="20"/>
    </row>
    <row r="66" spans="2:9" s="17" customFormat="1" ht="15.6" x14ac:dyDescent="0.3">
      <c r="B66" s="176"/>
      <c r="F66" s="145"/>
      <c r="G66" s="146"/>
      <c r="I66" s="20"/>
    </row>
    <row r="67" spans="2:9" s="17" customFormat="1" ht="15.6" x14ac:dyDescent="0.3">
      <c r="B67" s="176"/>
      <c r="F67" s="145"/>
      <c r="G67" s="146"/>
      <c r="I67" s="20"/>
    </row>
    <row r="68" spans="2:9" s="17" customFormat="1" ht="15.6" x14ac:dyDescent="0.3">
      <c r="B68" s="176"/>
      <c r="F68" s="145"/>
      <c r="G68" s="146"/>
      <c r="I68" s="20"/>
    </row>
    <row r="69" spans="2:9" s="17" customFormat="1" ht="15.6" x14ac:dyDescent="0.3">
      <c r="B69" s="176"/>
      <c r="F69" s="145"/>
      <c r="G69" s="146"/>
      <c r="I69" s="20"/>
    </row>
    <row r="70" spans="2:9" s="17" customFormat="1" ht="15.6" x14ac:dyDescent="0.3">
      <c r="B70" s="176"/>
      <c r="F70" s="145"/>
      <c r="G70" s="146"/>
      <c r="I70" s="20"/>
    </row>
    <row r="71" spans="2:9" s="17" customFormat="1" ht="15.6" x14ac:dyDescent="0.3">
      <c r="B71" s="176"/>
      <c r="F71" s="145"/>
      <c r="G71" s="146"/>
      <c r="I71" s="20"/>
    </row>
    <row r="72" spans="2:9" s="17" customFormat="1" ht="15.6" x14ac:dyDescent="0.3">
      <c r="B72" s="176"/>
      <c r="F72" s="145"/>
      <c r="G72" s="146"/>
      <c r="I72" s="20"/>
    </row>
    <row r="73" spans="2:9" s="17" customFormat="1" ht="15.6" x14ac:dyDescent="0.3">
      <c r="B73" s="176"/>
      <c r="F73" s="145"/>
      <c r="G73" s="146"/>
      <c r="I73" s="20"/>
    </row>
    <row r="74" spans="2:9" s="17" customFormat="1" ht="15.6" x14ac:dyDescent="0.3">
      <c r="B74" s="176"/>
      <c r="F74" s="145"/>
      <c r="G74" s="146"/>
      <c r="I74" s="20"/>
    </row>
    <row r="75" spans="2:9" s="17" customFormat="1" ht="15.6" x14ac:dyDescent="0.3">
      <c r="B75" s="176"/>
      <c r="F75" s="145"/>
      <c r="G75" s="146"/>
      <c r="I75" s="20"/>
    </row>
    <row r="76" spans="2:9" s="17" customFormat="1" ht="15.6" x14ac:dyDescent="0.3">
      <c r="B76" s="176"/>
      <c r="F76" s="145"/>
      <c r="G76" s="146"/>
      <c r="I76" s="20"/>
    </row>
    <row r="77" spans="2:9" s="17" customFormat="1" ht="15.6" x14ac:dyDescent="0.3">
      <c r="B77" s="176"/>
      <c r="F77" s="145"/>
      <c r="G77" s="146"/>
      <c r="I77" s="20"/>
    </row>
    <row r="78" spans="2:9" s="17" customFormat="1" ht="15.6" x14ac:dyDescent="0.3">
      <c r="B78" s="176"/>
      <c r="F78" s="145"/>
      <c r="G78" s="146"/>
      <c r="I78" s="20"/>
    </row>
    <row r="79" spans="2:9" s="17" customFormat="1" ht="15.6" x14ac:dyDescent="0.3">
      <c r="B79" s="174"/>
      <c r="F79" s="145"/>
      <c r="G79" s="146"/>
      <c r="I79" s="20"/>
    </row>
    <row r="80" spans="2:9" s="17" customFormat="1" ht="15.6" x14ac:dyDescent="0.3">
      <c r="B80" s="176"/>
      <c r="F80" s="145"/>
      <c r="G80" s="146"/>
      <c r="I80" s="20"/>
    </row>
    <row r="81" spans="1:9" s="17" customFormat="1" ht="15.6" x14ac:dyDescent="0.3">
      <c r="B81" s="176"/>
      <c r="F81" s="145"/>
      <c r="G81" s="146"/>
      <c r="I81" s="20"/>
    </row>
    <row r="82" spans="1:9" s="17" customFormat="1" ht="15.6" x14ac:dyDescent="0.3">
      <c r="B82" s="176"/>
      <c r="F82" s="145"/>
      <c r="G82" s="146"/>
      <c r="I82" s="20"/>
    </row>
    <row r="83" spans="1:9" s="17" customFormat="1" ht="15.6" x14ac:dyDescent="0.3">
      <c r="A83" s="14"/>
      <c r="B83" s="144"/>
      <c r="C83" s="144"/>
      <c r="D83" s="144"/>
      <c r="E83" s="21"/>
      <c r="F83" s="147"/>
      <c r="G83" s="22"/>
      <c r="I83" s="20"/>
    </row>
    <row r="84" spans="1:9" s="235" customFormat="1" ht="15.6" x14ac:dyDescent="0.3">
      <c r="A84" s="234"/>
    </row>
    <row r="85" spans="1:9" s="17" customFormat="1" ht="15.6" x14ac:dyDescent="0.3">
      <c r="A85" s="14"/>
      <c r="B85" s="177"/>
      <c r="C85" s="175"/>
      <c r="D85" s="23"/>
      <c r="E85" s="175"/>
      <c r="F85" s="178"/>
      <c r="G85" s="24"/>
      <c r="I85" s="20"/>
    </row>
    <row r="86" spans="1:9" s="17" customFormat="1" ht="15.6" x14ac:dyDescent="0.3">
      <c r="A86" s="14"/>
      <c r="B86" s="177"/>
      <c r="C86" s="175"/>
      <c r="D86" s="23"/>
      <c r="E86" s="175"/>
      <c r="F86" s="178"/>
      <c r="G86" s="24"/>
      <c r="I86" s="20"/>
    </row>
    <row r="87" spans="1:9" s="17" customFormat="1" ht="15.6" x14ac:dyDescent="0.3">
      <c r="A87" s="14"/>
      <c r="B87" s="177"/>
      <c r="C87" s="175"/>
      <c r="D87" s="23"/>
      <c r="E87" s="175"/>
      <c r="F87" s="178"/>
      <c r="G87" s="24"/>
      <c r="I87" s="20"/>
    </row>
    <row r="88" spans="1:9" s="17" customFormat="1" ht="15.6" x14ac:dyDescent="0.3">
      <c r="A88" s="14"/>
      <c r="B88" s="177"/>
      <c r="C88" s="175"/>
      <c r="D88" s="23"/>
      <c r="E88" s="175"/>
      <c r="F88" s="178"/>
      <c r="G88" s="24"/>
      <c r="I88" s="20"/>
    </row>
    <row r="89" spans="1:9" s="17" customFormat="1" ht="15.6" x14ac:dyDescent="0.3">
      <c r="A89" s="14"/>
      <c r="B89" s="177"/>
      <c r="C89" s="175"/>
      <c r="D89" s="23"/>
      <c r="E89" s="175"/>
      <c r="F89" s="178"/>
      <c r="G89" s="24"/>
      <c r="I89" s="20"/>
    </row>
    <row r="90" spans="1:9" s="17" customFormat="1" ht="15.6" x14ac:dyDescent="0.3">
      <c r="A90" s="14"/>
      <c r="B90" s="177"/>
      <c r="C90" s="175"/>
      <c r="D90" s="23"/>
      <c r="E90" s="175"/>
      <c r="F90" s="178"/>
      <c r="G90" s="24"/>
      <c r="I90" s="20"/>
    </row>
    <row r="91" spans="1:9" s="17" customFormat="1" ht="15.6" x14ac:dyDescent="0.3">
      <c r="A91" s="14"/>
      <c r="B91" s="23"/>
      <c r="C91" s="175"/>
      <c r="D91" s="23"/>
      <c r="E91" s="175"/>
      <c r="F91" s="14"/>
      <c r="G91" s="24"/>
      <c r="I91" s="20"/>
    </row>
    <row r="92" spans="1:9" s="17" customFormat="1" ht="15.6" x14ac:dyDescent="0.3">
      <c r="A92" s="14"/>
      <c r="B92" s="177"/>
      <c r="C92" s="175"/>
      <c r="D92" s="23"/>
      <c r="E92" s="175"/>
      <c r="F92" s="178"/>
      <c r="G92" s="24"/>
      <c r="I92" s="20"/>
    </row>
    <row r="93" spans="1:9" s="17" customFormat="1" ht="15.6" x14ac:dyDescent="0.3">
      <c r="A93" s="14"/>
      <c r="B93" s="177"/>
      <c r="C93" s="175"/>
      <c r="D93" s="23"/>
      <c r="E93" s="175"/>
      <c r="F93" s="178"/>
      <c r="G93" s="24"/>
      <c r="I93" s="20"/>
    </row>
    <row r="94" spans="1:9" s="17" customFormat="1" ht="15.6" x14ac:dyDescent="0.3">
      <c r="A94" s="14"/>
      <c r="B94" s="177"/>
      <c r="C94" s="175"/>
      <c r="D94" s="23"/>
      <c r="E94" s="175"/>
      <c r="F94" s="178"/>
      <c r="G94" s="24"/>
      <c r="I94" s="20"/>
    </row>
    <row r="95" spans="1:9" s="17" customFormat="1" ht="15.6" x14ac:dyDescent="0.3">
      <c r="A95" s="14"/>
      <c r="B95" s="177"/>
      <c r="C95" s="175"/>
      <c r="D95" s="23"/>
      <c r="E95" s="175"/>
      <c r="F95" s="178"/>
      <c r="G95" s="24"/>
      <c r="I95" s="20"/>
    </row>
    <row r="96" spans="1:9" s="17" customFormat="1" ht="15.6" x14ac:dyDescent="0.3">
      <c r="A96" s="14"/>
      <c r="B96" s="177"/>
      <c r="C96" s="175"/>
      <c r="D96" s="23"/>
      <c r="E96" s="175"/>
      <c r="F96" s="178"/>
      <c r="G96" s="24"/>
      <c r="I96" s="20"/>
    </row>
    <row r="97" spans="1:9" s="14" customFormat="1" ht="15.6" x14ac:dyDescent="0.3">
      <c r="B97" s="177"/>
      <c r="D97" s="23"/>
      <c r="E97" s="175"/>
      <c r="F97" s="178"/>
      <c r="G97" s="24"/>
      <c r="I97" s="172"/>
    </row>
    <row r="98" spans="1:9" s="17" customFormat="1" ht="15.6" x14ac:dyDescent="0.3">
      <c r="A98" s="14"/>
      <c r="B98" s="144"/>
      <c r="D98" s="144"/>
      <c r="E98" s="21"/>
      <c r="F98" s="14"/>
      <c r="G98" s="22"/>
      <c r="I98" s="20"/>
    </row>
    <row r="99" spans="1:9" s="14" customFormat="1" ht="15.6" x14ac:dyDescent="0.3">
      <c r="A99" s="12"/>
      <c r="E99" s="13"/>
      <c r="G99" s="19"/>
      <c r="I99" s="172"/>
    </row>
    <row r="100" spans="1:9" s="14" customFormat="1" ht="15.6" x14ac:dyDescent="0.3">
      <c r="B100" s="173"/>
      <c r="E100" s="13"/>
      <c r="F100" s="15"/>
      <c r="G100" s="16"/>
    </row>
    <row r="101" spans="1:9" s="14" customFormat="1" ht="15.6" x14ac:dyDescent="0.3">
      <c r="B101" s="173"/>
      <c r="E101" s="13"/>
      <c r="F101" s="15"/>
      <c r="G101" s="16"/>
    </row>
    <row r="102" spans="1:9" s="14" customFormat="1" ht="15.6" x14ac:dyDescent="0.3">
      <c r="B102" s="173"/>
      <c r="E102" s="13"/>
      <c r="F102" s="15"/>
      <c r="G102" s="16"/>
    </row>
    <row r="103" spans="1:9" s="14" customFormat="1" ht="15.6" x14ac:dyDescent="0.3">
      <c r="B103" s="173"/>
      <c r="E103" s="13"/>
      <c r="F103" s="15"/>
      <c r="G103" s="16"/>
    </row>
    <row r="104" spans="1:9" s="14" customFormat="1" ht="15.6" x14ac:dyDescent="0.3">
      <c r="B104" s="173"/>
      <c r="E104" s="13"/>
      <c r="F104" s="15"/>
      <c r="G104" s="16"/>
    </row>
    <row r="105" spans="1:9" s="14" customFormat="1" ht="15.6" x14ac:dyDescent="0.3">
      <c r="B105" s="173"/>
      <c r="E105" s="13"/>
      <c r="F105" s="15"/>
      <c r="G105" s="16"/>
    </row>
    <row r="106" spans="1:9" s="14" customFormat="1" ht="15.6" x14ac:dyDescent="0.3">
      <c r="B106" s="173"/>
      <c r="E106" s="13"/>
      <c r="F106" s="15"/>
      <c r="G106" s="16"/>
    </row>
    <row r="107" spans="1:9" s="14" customFormat="1" ht="15.6" x14ac:dyDescent="0.3">
      <c r="B107" s="173"/>
      <c r="E107" s="13"/>
      <c r="F107" s="15"/>
      <c r="G107" s="16"/>
    </row>
    <row r="108" spans="1:9" s="14" customFormat="1" ht="15.6" x14ac:dyDescent="0.3">
      <c r="B108" s="173"/>
      <c r="E108" s="13"/>
      <c r="F108" s="15"/>
      <c r="G108" s="16"/>
    </row>
    <row r="109" spans="1:9" s="14" customFormat="1" ht="15.6" x14ac:dyDescent="0.3">
      <c r="B109" s="173"/>
      <c r="E109" s="13"/>
      <c r="F109" s="15"/>
      <c r="G109" s="16"/>
    </row>
    <row r="110" spans="1:9" s="14" customFormat="1" ht="15.6" x14ac:dyDescent="0.3">
      <c r="B110" s="173"/>
      <c r="E110" s="13"/>
      <c r="F110" s="15"/>
      <c r="G110" s="16"/>
    </row>
    <row r="111" spans="1:9" s="14" customFormat="1" ht="15.6" x14ac:dyDescent="0.3">
      <c r="B111" s="173"/>
      <c r="E111" s="13"/>
      <c r="F111" s="15"/>
      <c r="G111" s="16"/>
    </row>
    <row r="112" spans="1:9" s="14" customFormat="1" ht="15.6" x14ac:dyDescent="0.3">
      <c r="B112" s="173"/>
      <c r="E112" s="13"/>
      <c r="F112" s="179"/>
      <c r="G112" s="16"/>
    </row>
    <row r="113" spans="1:7" s="14" customFormat="1" ht="15.6" x14ac:dyDescent="0.3">
      <c r="E113" s="13"/>
      <c r="G113" s="19"/>
    </row>
    <row r="114" spans="1:7" s="14" customFormat="1" ht="15.6" x14ac:dyDescent="0.3">
      <c r="B114" s="173"/>
      <c r="E114" s="13"/>
      <c r="F114" s="15"/>
      <c r="G114" s="16"/>
    </row>
    <row r="115" spans="1:7" s="14" customFormat="1" ht="15.6" x14ac:dyDescent="0.3">
      <c r="B115" s="173"/>
      <c r="E115" s="13"/>
      <c r="F115" s="15"/>
      <c r="G115" s="16"/>
    </row>
    <row r="116" spans="1:7" s="14" customFormat="1" ht="15.6" x14ac:dyDescent="0.3">
      <c r="B116" s="173"/>
      <c r="E116" s="13"/>
      <c r="F116" s="15"/>
      <c r="G116" s="16"/>
    </row>
    <row r="117" spans="1:7" s="14" customFormat="1" ht="15.6" x14ac:dyDescent="0.3">
      <c r="B117" s="173"/>
      <c r="E117" s="13"/>
      <c r="F117" s="15"/>
      <c r="G117" s="16"/>
    </row>
    <row r="118" spans="1:7" s="14" customFormat="1" ht="15.6" x14ac:dyDescent="0.3">
      <c r="B118" s="173"/>
      <c r="E118" s="13"/>
      <c r="F118" s="15"/>
      <c r="G118" s="16"/>
    </row>
    <row r="119" spans="1:7" s="14" customFormat="1" ht="15.6" x14ac:dyDescent="0.3">
      <c r="B119" s="173"/>
      <c r="E119" s="13"/>
      <c r="F119" s="15"/>
      <c r="G119" s="16"/>
    </row>
    <row r="120" spans="1:7" s="14" customFormat="1" ht="15.6" x14ac:dyDescent="0.3">
      <c r="B120" s="173"/>
      <c r="E120" s="13"/>
      <c r="F120" s="15"/>
      <c r="G120" s="16"/>
    </row>
    <row r="121" spans="1:7" x14ac:dyDescent="0.3">
      <c r="F121" s="11"/>
    </row>
    <row r="122" spans="1:7" x14ac:dyDescent="0.3">
      <c r="A122" s="11"/>
      <c r="B122" s="11"/>
      <c r="C122" s="11"/>
      <c r="D122" s="11"/>
      <c r="E122" s="11"/>
      <c r="F122" s="5"/>
      <c r="G122" s="11"/>
    </row>
    <row r="123" spans="1:7" s="11" customFormat="1" x14ac:dyDescent="0.3">
      <c r="A123"/>
      <c r="B123" s="8"/>
      <c r="C123"/>
      <c r="D123"/>
      <c r="E123"/>
      <c r="F123" s="5"/>
      <c r="G123" s="9"/>
    </row>
    <row r="124" spans="1:7" x14ac:dyDescent="0.3">
      <c r="B124" s="8"/>
      <c r="E124"/>
      <c r="F124" s="5"/>
      <c r="G124" s="9"/>
    </row>
    <row r="125" spans="1:7" x14ac:dyDescent="0.3">
      <c r="B125" s="8"/>
      <c r="E125"/>
      <c r="F125" s="5"/>
      <c r="G125" s="9"/>
    </row>
    <row r="126" spans="1:7" x14ac:dyDescent="0.3">
      <c r="B126" s="8"/>
      <c r="E126"/>
      <c r="F126" s="5"/>
      <c r="G126" s="9"/>
    </row>
    <row r="127" spans="1:7" x14ac:dyDescent="0.3">
      <c r="B127" s="8"/>
      <c r="E127"/>
      <c r="F127" s="5"/>
      <c r="G127" s="9"/>
    </row>
    <row r="128" spans="1:7" x14ac:dyDescent="0.3">
      <c r="B128" s="8"/>
      <c r="E128"/>
      <c r="F128" s="5"/>
      <c r="G128" s="9"/>
    </row>
    <row r="129" spans="2:8" x14ac:dyDescent="0.3">
      <c r="B129" s="8"/>
      <c r="E129"/>
      <c r="G129" s="9"/>
      <c r="H129" s="7"/>
    </row>
    <row r="130" spans="2:8" x14ac:dyDescent="0.3">
      <c r="H130" s="7"/>
    </row>
  </sheetData>
  <mergeCells count="1">
    <mergeCell ref="A84:XFD84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30e9df3-be65-4c73-a93b-d1236ebd677e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1c247a58-4699-404d-81eb-e3b2267c719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8FDDAB2886AF4F823C74EF87F08883" ma:contentTypeVersion="19" ma:contentTypeDescription="Create a new document." ma:contentTypeScope="" ma:versionID="610ccbc90d2810166249a7be8fc582e7">
  <xsd:schema xmlns:xsd="http://www.w3.org/2001/XMLSchema" xmlns:xs="http://www.w3.org/2001/XMLSchema" xmlns:p="http://schemas.microsoft.com/office/2006/metadata/properties" xmlns:ns1="http://schemas.microsoft.com/sharepoint/v3" xmlns:ns2="1c247a58-4699-404d-81eb-e3b2267c7199" xmlns:ns3="230e9df3-be65-4c73-a93b-d1236ebd677e" xmlns:ns4="d0a360d7-10c3-4111-8ac1-2047a64e3f4d" targetNamespace="http://schemas.microsoft.com/office/2006/metadata/properties" ma:root="true" ma:fieldsID="d2e44a2d37bc5b48a813e570b4e918d4" ns1:_="" ns2:_="" ns3:_="" ns4:_="">
    <xsd:import namespace="http://schemas.microsoft.com/sharepoint/v3"/>
    <xsd:import namespace="1c247a58-4699-404d-81eb-e3b2267c7199"/>
    <xsd:import namespace="230e9df3-be65-4c73-a93b-d1236ebd677e"/>
    <xsd:import namespace="d0a360d7-10c3-4111-8ac1-2047a64e3f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4:SharedWithUsers" minOccurs="0"/>
                <xsd:element ref="ns4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  <xsd:element ref="ns2:MediaServiceDocTags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47a58-4699-404d-81eb-e3b2267c71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23" nillable="true" ma:displayName="MediaServiceDocTags" ma:hidden="true" ma:internalName="MediaServiceDocTags" ma:readOnly="true">
      <xsd:simpleType>
        <xsd:restriction base="dms:Note"/>
      </xsd:simple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dacf161-1758-4bc2-8f0c-164bf8ad8311}" ma:internalName="TaxCatchAll" ma:showField="CatchAllData" ma:web="d0a360d7-10c3-4111-8ac1-2047a64e3f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a360d7-10c3-4111-8ac1-2047a64e3f4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9F1B3B-02A5-41DE-9AB9-52A684B4D928}">
  <ds:schemaRefs>
    <ds:schemaRef ds:uri="http://schemas.microsoft.com/office/2006/metadata/properties"/>
    <ds:schemaRef ds:uri="http://schemas.microsoft.com/office/infopath/2007/PartnerControls"/>
    <ds:schemaRef ds:uri="230e9df3-be65-4c73-a93b-d1236ebd677e"/>
    <ds:schemaRef ds:uri="http://schemas.microsoft.com/sharepoint/v3"/>
    <ds:schemaRef ds:uri="1c247a58-4699-404d-81eb-e3b2267c7199"/>
  </ds:schemaRefs>
</ds:datastoreItem>
</file>

<file path=customXml/itemProps2.xml><?xml version="1.0" encoding="utf-8"?>
<ds:datastoreItem xmlns:ds="http://schemas.openxmlformats.org/officeDocument/2006/customXml" ds:itemID="{ED642C14-7CF4-4AC6-AA0C-DA06F5C74D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84CA29-C4CD-4C09-8DA8-2452FAF31F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c247a58-4699-404d-81eb-e3b2267c7199"/>
    <ds:schemaRef ds:uri="230e9df3-be65-4c73-a93b-d1236ebd677e"/>
    <ds:schemaRef ds:uri="d0a360d7-10c3-4111-8ac1-2047a64e3f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42aa342-8706-4288-bd11-ebb85995028c}" enabled="1" method="Standard" siteId="{72f988bf-86f1-41af-91ab-2d7cd011db4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Commercial Products </vt:lpstr>
      <vt:lpstr> EDU Products</vt:lpstr>
      <vt:lpstr>Direct Services</vt:lpstr>
      <vt:lpstr>3rd Party Products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Steven</dc:creator>
  <cp:keywords/>
  <dc:description/>
  <cp:lastModifiedBy>Karen Hauck Porter</cp:lastModifiedBy>
  <cp:revision/>
  <dcterms:created xsi:type="dcterms:W3CDTF">2014-01-02T04:14:26Z</dcterms:created>
  <dcterms:modified xsi:type="dcterms:W3CDTF">2023-10-25T18:14:50Z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0x0101002F8FDDAB2886AF4F823C74EF87F08883</vt:lpwstr>
  </property>
  <property fmtid="{D5CDD505-2E9C-101B-9397-08002B2CF9AE}" pid="3" name="_dlc_policyId">
    <vt:lpwstr>/us/Marketing Request Attachments/US</vt:lpwstr>
  </property>
  <property fmtid="{D5CDD505-2E9C-101B-9397-08002B2CF9AE}" pid="4" name="ItemRetentionFormula">
    <vt:lpwstr>&lt;formula id="Microsoft.Office.RecordsManagement.PolicyFeatures.Expiration.Formula.BuiltIn"&gt;&lt;number&gt;20&lt;/number&gt;&lt;property&gt;Modified&lt;/property&gt;&lt;propertyId&gt;28cf69c5-fa48-462a-b5cd-27b6f9d2bd5f&lt;/propertyId&gt;&lt;period&gt;days&lt;/period&gt;&lt;/formula&gt;</vt:lpwstr>
  </property>
  <property fmtid="{D5CDD505-2E9C-101B-9397-08002B2CF9AE}" pid="5" name="MSIP_Label_f42aa342-8706-4288-bd11-ebb85995028c_Enabled">
    <vt:lpwstr>True</vt:lpwstr>
  </property>
  <property fmtid="{D5CDD505-2E9C-101B-9397-08002B2CF9AE}" pid="6" name="MSIP_Label_f42aa342-8706-4288-bd11-ebb85995028c_SiteId">
    <vt:lpwstr>72f988bf-86f1-41af-91ab-2d7cd011db47</vt:lpwstr>
  </property>
  <property fmtid="{D5CDD505-2E9C-101B-9397-08002B2CF9AE}" pid="7" name="MSIP_Label_f42aa342-8706-4288-bd11-ebb85995028c_Ref">
    <vt:lpwstr>https://api.informationprotection.azure.com/api/72f988bf-86f1-41af-91ab-2d7cd011db47</vt:lpwstr>
  </property>
  <property fmtid="{D5CDD505-2E9C-101B-9397-08002B2CF9AE}" pid="8" name="MSIP_Label_f42aa342-8706-4288-bd11-ebb85995028c_SetDate">
    <vt:lpwstr>2017-10-06T15:34:11.2731487-07:00</vt:lpwstr>
  </property>
  <property fmtid="{D5CDD505-2E9C-101B-9397-08002B2CF9AE}" pid="9" name="MSIP_Label_f42aa342-8706-4288-bd11-ebb85995028c_Name">
    <vt:lpwstr>General</vt:lpwstr>
  </property>
  <property fmtid="{D5CDD505-2E9C-101B-9397-08002B2CF9AE}" pid="10" name="MSIP_Label_f42aa342-8706-4288-bd11-ebb85995028c_Extended_MSFT_Method">
    <vt:lpwstr>Automatic</vt:lpwstr>
  </property>
  <property fmtid="{D5CDD505-2E9C-101B-9397-08002B2CF9AE}" pid="11" name="Sensitivity">
    <vt:lpwstr>General</vt:lpwstr>
  </property>
  <property fmtid="{D5CDD505-2E9C-101B-9397-08002B2CF9AE}" pid="12" name="MediaServiceImageTags">
    <vt:lpwstr/>
  </property>
</Properties>
</file>